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yoshimura\Documents\TYHP\kamakura-gh\cyokeifile2021\"/>
    </mc:Choice>
  </mc:AlternateContent>
  <xr:revisionPtr revIDLastSave="0" documentId="13_ncr:1_{4F37E689-CCDF-44A1-A942-4F1C1C15EA52}" xr6:coauthVersionLast="47" xr6:coauthVersionMax="47" xr10:uidLastSave="{00000000-0000-0000-0000-000000000000}"/>
  <bookViews>
    <workbookView xWindow="-120" yWindow="-120" windowWidth="20730" windowHeight="11160" tabRatio="798" firstSheet="6" activeTab="11" xr2:uid="{EF0A2D95-1C3B-4C71-8941-EA57690D15FA}"/>
  </bookViews>
  <sheets>
    <sheet name="総会資料20200726" sheetId="15" r:id="rId1"/>
    <sheet name="表について " sheetId="20" r:id="rId2"/>
    <sheet name="長期計画表" sheetId="25" r:id="rId3"/>
    <sheet name="長期計画表サッシ更新前倒" sheetId="27" r:id="rId4"/>
    <sheet name="長期計画表サッシ手摺更新前倒" sheetId="30" r:id="rId5"/>
    <sheet name="ｸﾞﾗﾌ（縦線表示)" sheetId="3" r:id="rId6"/>
    <sheet name="ｸﾞﾗﾌ (年表示)" sheetId="5" r:id="rId7"/>
    <sheet name="ｸﾞﾗﾌ（縦線表示サッシ)" sheetId="28" r:id="rId8"/>
    <sheet name="ｸﾞﾗﾌ (年表示サッシ)" sheetId="29" r:id="rId9"/>
    <sheet name="ｸﾞﾗﾌ (年表示サッシ手摺)" sheetId="31" r:id="rId10"/>
    <sheet name="長期計画表 (2)" sheetId="32" r:id="rId11"/>
    <sheet name="長期計画表 (3)" sheetId="33" r:id="rId12"/>
  </sheets>
  <definedNames>
    <definedName name="_xlnm.Print_Area" localSheetId="6">'ｸﾞﾗﾌ (年表示)'!$D$9:$S$52</definedName>
    <definedName name="_xlnm.Print_Area" localSheetId="8">'ｸﾞﾗﾌ (年表示サッシ)'!$D$9:$S$52</definedName>
    <definedName name="_xlnm.Print_Area" localSheetId="9">'ｸﾞﾗﾌ (年表示サッシ手摺)'!$D$9:$S$52</definedName>
    <definedName name="_xlnm.Print_Area" localSheetId="5">'ｸﾞﾗﾌ（縦線表示)'!$D$11:$S$54</definedName>
    <definedName name="_xlnm.Print_Area" localSheetId="7">'ｸﾞﾗﾌ（縦線表示サッシ)'!$D$11:$S$54</definedName>
    <definedName name="_xlnm.Print_Area" localSheetId="0">総会資料20200726!$A$1:$AG$52</definedName>
    <definedName name="_xlnm.Print_Area" localSheetId="2">長期計画表!$A$1:$CE$186</definedName>
    <definedName name="_xlnm.Print_Area" localSheetId="10">'長期計画表 (2)'!$A$1:$CE$186</definedName>
    <definedName name="_xlnm.Print_Area" localSheetId="11">'長期計画表 (3)'!$A$1:$CE$186</definedName>
    <definedName name="_xlnm.Print_Area" localSheetId="3">長期計画表サッシ更新前倒!$A$1:$CE$186</definedName>
    <definedName name="_xlnm.Print_Area" localSheetId="4">長期計画表サッシ手摺更新前倒!$A$1:$CE$186</definedName>
    <definedName name="_xlnm.Print_Titles" localSheetId="2">長期計画表!$1:$7</definedName>
    <definedName name="_xlnm.Print_Titles" localSheetId="10">'長期計画表 (2)'!$1:$7</definedName>
    <definedName name="_xlnm.Print_Titles" localSheetId="11">'長期計画表 (3)'!$1:$7</definedName>
    <definedName name="_xlnm.Print_Titles" localSheetId="3">長期計画表サッシ更新前倒!$1:$7</definedName>
    <definedName name="_xlnm.Print_Titles" localSheetId="4">長期計画表サッシ手摺更新前倒!$1:$7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2" i="33" l="1"/>
  <c r="C92" i="33"/>
  <c r="C93" i="33"/>
  <c r="C96" i="33"/>
  <c r="C95" i="33"/>
  <c r="C94" i="33"/>
  <c r="D97" i="33"/>
  <c r="C97" i="33"/>
  <c r="AN199" i="33"/>
  <c r="AM199" i="33"/>
  <c r="AT196" i="33"/>
  <c r="AQ194" i="33"/>
  <c r="AN194" i="33"/>
  <c r="AM194" i="33"/>
  <c r="CC179" i="33"/>
  <c r="CC180" i="33" s="1"/>
  <c r="CB179" i="33"/>
  <c r="CB180" i="33" s="1"/>
  <c r="CA179" i="33"/>
  <c r="CA180" i="33" s="1"/>
  <c r="BZ179" i="33"/>
  <c r="BZ180" i="33" s="1"/>
  <c r="BY179" i="33"/>
  <c r="BY180" i="33" s="1"/>
  <c r="BX179" i="33"/>
  <c r="BX180" i="33" s="1"/>
  <c r="BW179" i="33"/>
  <c r="BW180" i="33" s="1"/>
  <c r="BV179" i="33"/>
  <c r="BV180" i="33" s="1"/>
  <c r="BU179" i="33"/>
  <c r="BU180" i="33" s="1"/>
  <c r="BT179" i="33"/>
  <c r="BT180" i="33" s="1"/>
  <c r="BS179" i="33"/>
  <c r="BS180" i="33" s="1"/>
  <c r="BR179" i="33"/>
  <c r="BR180" i="33" s="1"/>
  <c r="BQ179" i="33"/>
  <c r="BQ180" i="33" s="1"/>
  <c r="BP179" i="33"/>
  <c r="BP180" i="33" s="1"/>
  <c r="BO179" i="33"/>
  <c r="BO180" i="33" s="1"/>
  <c r="BN179" i="33"/>
  <c r="BN180" i="33" s="1"/>
  <c r="BM179" i="33"/>
  <c r="BM180" i="33" s="1"/>
  <c r="BL179" i="33"/>
  <c r="BL180" i="33" s="1"/>
  <c r="BK179" i="33"/>
  <c r="BK180" i="33" s="1"/>
  <c r="BJ179" i="33"/>
  <c r="BJ180" i="33" s="1"/>
  <c r="BI179" i="33"/>
  <c r="BI180" i="33" s="1"/>
  <c r="BH179" i="33"/>
  <c r="BH180" i="33" s="1"/>
  <c r="BG179" i="33"/>
  <c r="BG180" i="33" s="1"/>
  <c r="BF179" i="33"/>
  <c r="BF180" i="33" s="1"/>
  <c r="BE179" i="33"/>
  <c r="BE180" i="33" s="1"/>
  <c r="BD179" i="33"/>
  <c r="BD180" i="33" s="1"/>
  <c r="BC179" i="33"/>
  <c r="BC180" i="33" s="1"/>
  <c r="BB179" i="33"/>
  <c r="BB180" i="33" s="1"/>
  <c r="BA179" i="33"/>
  <c r="BA180" i="33" s="1"/>
  <c r="AZ179" i="33"/>
  <c r="AZ180" i="33" s="1"/>
  <c r="AY179" i="33"/>
  <c r="AY180" i="33" s="1"/>
  <c r="AX179" i="33"/>
  <c r="AX180" i="33" s="1"/>
  <c r="AW179" i="33"/>
  <c r="AW180" i="33" s="1"/>
  <c r="AV179" i="33"/>
  <c r="AV180" i="33" s="1"/>
  <c r="AU179" i="33"/>
  <c r="AU180" i="33" s="1"/>
  <c r="AT179" i="33"/>
  <c r="AT180" i="33" s="1"/>
  <c r="AS179" i="33"/>
  <c r="AS180" i="33" s="1"/>
  <c r="AR179" i="33"/>
  <c r="AR180" i="33" s="1"/>
  <c r="AQ179" i="33"/>
  <c r="AQ180" i="33" s="1"/>
  <c r="AP179" i="33"/>
  <c r="AP180" i="33" s="1"/>
  <c r="AO179" i="33"/>
  <c r="AO180" i="33" s="1"/>
  <c r="AN179" i="33"/>
  <c r="AN180" i="33" s="1"/>
  <c r="AM179" i="33"/>
  <c r="AM180" i="33" s="1"/>
  <c r="AL179" i="33"/>
  <c r="AL180" i="33" s="1"/>
  <c r="AK179" i="33"/>
  <c r="AK180" i="33" s="1"/>
  <c r="AJ179" i="33"/>
  <c r="AJ180" i="33" s="1"/>
  <c r="AI179" i="33"/>
  <c r="AI180" i="33" s="1"/>
  <c r="AH179" i="33"/>
  <c r="AH180" i="33" s="1"/>
  <c r="AG179" i="33"/>
  <c r="AG180" i="33" s="1"/>
  <c r="AF179" i="33"/>
  <c r="AF180" i="33" s="1"/>
  <c r="AE179" i="33"/>
  <c r="AE180" i="33" s="1"/>
  <c r="AD179" i="33"/>
  <c r="AD180" i="33" s="1"/>
  <c r="AC179" i="33"/>
  <c r="AC180" i="33" s="1"/>
  <c r="AB179" i="33"/>
  <c r="AB180" i="33" s="1"/>
  <c r="AA179" i="33"/>
  <c r="AA180" i="33" s="1"/>
  <c r="Z179" i="33"/>
  <c r="Z180" i="33" s="1"/>
  <c r="Y179" i="33"/>
  <c r="Y180" i="33" s="1"/>
  <c r="X179" i="33"/>
  <c r="X180" i="33" s="1"/>
  <c r="W179" i="33"/>
  <c r="W180" i="33" s="1"/>
  <c r="V179" i="33"/>
  <c r="V180" i="33" s="1"/>
  <c r="U179" i="33"/>
  <c r="U180" i="33" s="1"/>
  <c r="T179" i="33"/>
  <c r="T180" i="33" s="1"/>
  <c r="S179" i="33"/>
  <c r="S180" i="33" s="1"/>
  <c r="R179" i="33"/>
  <c r="R180" i="33" s="1"/>
  <c r="Q179" i="33"/>
  <c r="Q180" i="33" s="1"/>
  <c r="P179" i="33"/>
  <c r="P180" i="33" s="1"/>
  <c r="O179" i="33"/>
  <c r="O180" i="33" s="1"/>
  <c r="N179" i="33"/>
  <c r="N180" i="33" s="1"/>
  <c r="M179" i="33"/>
  <c r="M180" i="33" s="1"/>
  <c r="L179" i="33"/>
  <c r="L180" i="33" s="1"/>
  <c r="K179" i="33"/>
  <c r="K180" i="33" s="1"/>
  <c r="J179" i="33"/>
  <c r="J180" i="33" s="1"/>
  <c r="I179" i="33"/>
  <c r="I180" i="33" s="1"/>
  <c r="H179" i="33"/>
  <c r="H180" i="33" s="1"/>
  <c r="G179" i="33"/>
  <c r="G180" i="33" s="1"/>
  <c r="F179" i="33"/>
  <c r="F180" i="33" s="1"/>
  <c r="E179" i="33"/>
  <c r="E180" i="33" s="1"/>
  <c r="D179" i="33"/>
  <c r="D180" i="33" s="1"/>
  <c r="C179" i="33"/>
  <c r="CD179" i="33" s="1"/>
  <c r="CD178" i="33"/>
  <c r="CD177" i="33"/>
  <c r="CD176" i="33"/>
  <c r="CD175" i="33"/>
  <c r="CD174" i="33"/>
  <c r="CD173" i="33"/>
  <c r="CD172" i="33"/>
  <c r="CC170" i="33"/>
  <c r="CB170" i="33"/>
  <c r="CA170" i="33"/>
  <c r="BZ170" i="33"/>
  <c r="BY170" i="33"/>
  <c r="BX170" i="33"/>
  <c r="BW170" i="33"/>
  <c r="BV170" i="33"/>
  <c r="BU170" i="33"/>
  <c r="BT170" i="33"/>
  <c r="BS170" i="33"/>
  <c r="BR170" i="33"/>
  <c r="BQ170" i="33"/>
  <c r="BP170" i="33"/>
  <c r="BO170" i="33"/>
  <c r="BN170" i="33"/>
  <c r="BM170" i="33"/>
  <c r="BL170" i="33"/>
  <c r="BK170" i="33"/>
  <c r="BJ170" i="33"/>
  <c r="BI170" i="33"/>
  <c r="BH170" i="33"/>
  <c r="BG170" i="33"/>
  <c r="BF170" i="33"/>
  <c r="BE170" i="33"/>
  <c r="BD170" i="33"/>
  <c r="BC170" i="33"/>
  <c r="BB170" i="33"/>
  <c r="BA170" i="33"/>
  <c r="AZ170" i="33"/>
  <c r="AY170" i="33"/>
  <c r="AX170" i="33"/>
  <c r="AW170" i="33"/>
  <c r="AV170" i="33"/>
  <c r="AU170" i="33"/>
  <c r="AT170" i="33"/>
  <c r="AS170" i="33"/>
  <c r="AR170" i="33"/>
  <c r="AQ170" i="33"/>
  <c r="AP170" i="33"/>
  <c r="AO170" i="33"/>
  <c r="AN170" i="33"/>
  <c r="AM170" i="33"/>
  <c r="AL170" i="33"/>
  <c r="AK170" i="33"/>
  <c r="AJ170" i="33"/>
  <c r="AI170" i="33"/>
  <c r="AH170" i="33"/>
  <c r="AG170" i="33"/>
  <c r="AF170" i="33"/>
  <c r="AE170" i="33"/>
  <c r="AD170" i="33"/>
  <c r="AC170" i="33"/>
  <c r="AB170" i="33"/>
  <c r="AA170" i="33"/>
  <c r="Z170" i="33"/>
  <c r="Y170" i="33"/>
  <c r="X170" i="33"/>
  <c r="W170" i="33"/>
  <c r="V170" i="33"/>
  <c r="U170" i="33"/>
  <c r="T170" i="33"/>
  <c r="S170" i="33"/>
  <c r="R170" i="33"/>
  <c r="Q170" i="33"/>
  <c r="P170" i="33"/>
  <c r="O170" i="33"/>
  <c r="N170" i="33"/>
  <c r="M170" i="33"/>
  <c r="L170" i="33"/>
  <c r="K170" i="33"/>
  <c r="J170" i="33"/>
  <c r="I170" i="33"/>
  <c r="H170" i="33"/>
  <c r="G170" i="33"/>
  <c r="F170" i="33"/>
  <c r="E170" i="33"/>
  <c r="D170" i="33"/>
  <c r="C170" i="33"/>
  <c r="BN166" i="33"/>
  <c r="BD166" i="33"/>
  <c r="AT166" i="33"/>
  <c r="AJ166" i="33"/>
  <c r="Z166" i="33"/>
  <c r="P166" i="33"/>
  <c r="T166" i="33" s="1"/>
  <c r="G166" i="33"/>
  <c r="CC164" i="33"/>
  <c r="CB164" i="33"/>
  <c r="CA164" i="33"/>
  <c r="BZ164" i="33"/>
  <c r="BY164" i="33"/>
  <c r="BX164" i="33"/>
  <c r="BW164" i="33"/>
  <c r="BV164" i="33"/>
  <c r="BU164" i="33"/>
  <c r="BT164" i="33"/>
  <c r="BS164" i="33"/>
  <c r="BR164" i="33"/>
  <c r="BQ164" i="33"/>
  <c r="BP164" i="33"/>
  <c r="BO164" i="33"/>
  <c r="BN164" i="33"/>
  <c r="BM164" i="33"/>
  <c r="BL164" i="33"/>
  <c r="BK164" i="33"/>
  <c r="BI164" i="33"/>
  <c r="BH164" i="33"/>
  <c r="BG164" i="33"/>
  <c r="BF164" i="33"/>
  <c r="BE164" i="33"/>
  <c r="BD164" i="33"/>
  <c r="BC164" i="33"/>
  <c r="BB164" i="33"/>
  <c r="BA164" i="33"/>
  <c r="AZ164" i="33"/>
  <c r="AY164" i="33"/>
  <c r="AX164" i="33"/>
  <c r="AW164" i="33"/>
  <c r="AV164" i="33"/>
  <c r="AU164" i="33"/>
  <c r="AT164" i="33"/>
  <c r="AS164" i="33"/>
  <c r="AR164" i="33"/>
  <c r="AQ164" i="33"/>
  <c r="AP164" i="33"/>
  <c r="AO164" i="33"/>
  <c r="AN164" i="33"/>
  <c r="AM164" i="33"/>
  <c r="AL164" i="33"/>
  <c r="AK164" i="33"/>
  <c r="AJ164" i="33"/>
  <c r="AI164" i="33"/>
  <c r="AH164" i="33"/>
  <c r="AG164" i="33"/>
  <c r="AF164" i="33"/>
  <c r="AE164" i="33"/>
  <c r="AD164" i="33"/>
  <c r="AC164" i="33"/>
  <c r="AB164" i="33"/>
  <c r="AA164" i="33"/>
  <c r="Z164" i="33"/>
  <c r="Y164" i="33"/>
  <c r="X164" i="33"/>
  <c r="V164" i="33"/>
  <c r="U164" i="33"/>
  <c r="T164" i="33"/>
  <c r="S164" i="33"/>
  <c r="R164" i="33"/>
  <c r="Q164" i="33"/>
  <c r="P164" i="33"/>
  <c r="O164" i="33"/>
  <c r="N164" i="33"/>
  <c r="L164" i="33"/>
  <c r="K164" i="33"/>
  <c r="J164" i="33"/>
  <c r="I164" i="33"/>
  <c r="G164" i="33"/>
  <c r="F164" i="33"/>
  <c r="E164" i="33"/>
  <c r="D164" i="33"/>
  <c r="C164" i="33"/>
  <c r="BN160" i="33"/>
  <c r="BD160" i="33"/>
  <c r="AT160" i="33"/>
  <c r="AJ160" i="33"/>
  <c r="Z160" i="33"/>
  <c r="P160" i="33"/>
  <c r="T160" i="33" s="1"/>
  <c r="G160" i="33"/>
  <c r="CC154" i="33"/>
  <c r="CB154" i="33"/>
  <c r="CA154" i="33"/>
  <c r="BZ154" i="33"/>
  <c r="BY154" i="33"/>
  <c r="BX154" i="33"/>
  <c r="BW154" i="33"/>
  <c r="BV154" i="33"/>
  <c r="BU154" i="33"/>
  <c r="BT154" i="33"/>
  <c r="BS154" i="33"/>
  <c r="BR154" i="33"/>
  <c r="BQ154" i="33"/>
  <c r="BP154" i="33"/>
  <c r="BO154" i="33"/>
  <c r="BN154" i="33"/>
  <c r="BM154" i="33"/>
  <c r="BL154" i="33"/>
  <c r="BK154" i="33"/>
  <c r="BJ154" i="33"/>
  <c r="BI154" i="33"/>
  <c r="BH154" i="33"/>
  <c r="BG154" i="33"/>
  <c r="BF154" i="33"/>
  <c r="BE154" i="33"/>
  <c r="BD154" i="33"/>
  <c r="BC154" i="33"/>
  <c r="BB154" i="33"/>
  <c r="BA154" i="33"/>
  <c r="AZ154" i="33"/>
  <c r="AY154" i="33"/>
  <c r="AX154" i="33"/>
  <c r="AW154" i="33"/>
  <c r="AV154" i="33"/>
  <c r="AU154" i="33"/>
  <c r="AT154" i="33"/>
  <c r="AS154" i="33"/>
  <c r="AR154" i="33"/>
  <c r="AQ154" i="33"/>
  <c r="AP154" i="33"/>
  <c r="AO154" i="33"/>
  <c r="AN154" i="33"/>
  <c r="AM154" i="33"/>
  <c r="AL154" i="33"/>
  <c r="AK154" i="33"/>
  <c r="AJ154" i="33"/>
  <c r="AI154" i="33"/>
  <c r="AH154" i="33"/>
  <c r="AG154" i="33"/>
  <c r="AF154" i="33"/>
  <c r="AE154" i="33"/>
  <c r="AD154" i="33"/>
  <c r="AC154" i="33"/>
  <c r="AB154" i="33"/>
  <c r="AA154" i="33"/>
  <c r="Z154" i="33"/>
  <c r="Y154" i="33"/>
  <c r="X154" i="33"/>
  <c r="W154" i="33"/>
  <c r="V154" i="33"/>
  <c r="U154" i="33"/>
  <c r="T154" i="33"/>
  <c r="S154" i="33"/>
  <c r="R154" i="33"/>
  <c r="Q154" i="33"/>
  <c r="P154" i="33"/>
  <c r="O154" i="33"/>
  <c r="N154" i="33"/>
  <c r="M154" i="33"/>
  <c r="L154" i="33"/>
  <c r="K154" i="33"/>
  <c r="J154" i="33"/>
  <c r="I154" i="33"/>
  <c r="H154" i="33"/>
  <c r="G154" i="33"/>
  <c r="F154" i="33"/>
  <c r="E154" i="33"/>
  <c r="D154" i="33"/>
  <c r="D155" i="33" s="1"/>
  <c r="CC153" i="33"/>
  <c r="CC155" i="33" s="1"/>
  <c r="CB153" i="33"/>
  <c r="CB155" i="33" s="1"/>
  <c r="CA153" i="33"/>
  <c r="CA155" i="33" s="1"/>
  <c r="BZ153" i="33"/>
  <c r="BZ155" i="33" s="1"/>
  <c r="BY153" i="33"/>
  <c r="BY155" i="33" s="1"/>
  <c r="BX153" i="33"/>
  <c r="BX155" i="33" s="1"/>
  <c r="BW153" i="33"/>
  <c r="BW155" i="33" s="1"/>
  <c r="BV153" i="33"/>
  <c r="BV155" i="33" s="1"/>
  <c r="BU153" i="33"/>
  <c r="BU155" i="33" s="1"/>
  <c r="BT153" i="33"/>
  <c r="BT155" i="33" s="1"/>
  <c r="BS153" i="33"/>
  <c r="BS155" i="33" s="1"/>
  <c r="BR153" i="33"/>
  <c r="BR155" i="33" s="1"/>
  <c r="BQ153" i="33"/>
  <c r="BQ155" i="33" s="1"/>
  <c r="BP153" i="33"/>
  <c r="BP155" i="33" s="1"/>
  <c r="BO153" i="33"/>
  <c r="BO155" i="33" s="1"/>
  <c r="BN153" i="33"/>
  <c r="BN155" i="33" s="1"/>
  <c r="BM153" i="33"/>
  <c r="BM155" i="33" s="1"/>
  <c r="BL153" i="33"/>
  <c r="BL155" i="33" s="1"/>
  <c r="BK153" i="33"/>
  <c r="BK155" i="33" s="1"/>
  <c r="BJ153" i="33"/>
  <c r="BJ155" i="33" s="1"/>
  <c r="BI153" i="33"/>
  <c r="BI155" i="33" s="1"/>
  <c r="BH153" i="33"/>
  <c r="BH155" i="33" s="1"/>
  <c r="BG153" i="33"/>
  <c r="BG155" i="33" s="1"/>
  <c r="BF153" i="33"/>
  <c r="BF155" i="33" s="1"/>
  <c r="BE153" i="33"/>
  <c r="BE155" i="33" s="1"/>
  <c r="BD153" i="33"/>
  <c r="BD155" i="33" s="1"/>
  <c r="BC153" i="33"/>
  <c r="BC155" i="33" s="1"/>
  <c r="BB153" i="33"/>
  <c r="BB155" i="33" s="1"/>
  <c r="BA153" i="33"/>
  <c r="BA155" i="33" s="1"/>
  <c r="AZ153" i="33"/>
  <c r="AZ155" i="33" s="1"/>
  <c r="AY153" i="33"/>
  <c r="AY155" i="33" s="1"/>
  <c r="AX153" i="33"/>
  <c r="AX155" i="33" s="1"/>
  <c r="AW153" i="33"/>
  <c r="AW155" i="33" s="1"/>
  <c r="AV153" i="33"/>
  <c r="AV155" i="33" s="1"/>
  <c r="AU153" i="33"/>
  <c r="AU155" i="33" s="1"/>
  <c r="AT153" i="33"/>
  <c r="AT155" i="33" s="1"/>
  <c r="AS153" i="33"/>
  <c r="AS155" i="33" s="1"/>
  <c r="AR153" i="33"/>
  <c r="AR155" i="33" s="1"/>
  <c r="AQ153" i="33"/>
  <c r="AQ155" i="33" s="1"/>
  <c r="AP153" i="33"/>
  <c r="AP155" i="33" s="1"/>
  <c r="AO153" i="33"/>
  <c r="AO155" i="33" s="1"/>
  <c r="AN153" i="33"/>
  <c r="AN155" i="33" s="1"/>
  <c r="AM153" i="33"/>
  <c r="AM155" i="33" s="1"/>
  <c r="AL153" i="33"/>
  <c r="AL155" i="33" s="1"/>
  <c r="AK153" i="33"/>
  <c r="AK155" i="33" s="1"/>
  <c r="AJ153" i="33"/>
  <c r="AJ155" i="33" s="1"/>
  <c r="AI153" i="33"/>
  <c r="AI155" i="33" s="1"/>
  <c r="AH153" i="33"/>
  <c r="AH155" i="33" s="1"/>
  <c r="AG153" i="33"/>
  <c r="AG155" i="33" s="1"/>
  <c r="AF153" i="33"/>
  <c r="AF155" i="33" s="1"/>
  <c r="AE153" i="33"/>
  <c r="AE155" i="33" s="1"/>
  <c r="AD153" i="33"/>
  <c r="AD155" i="33" s="1"/>
  <c r="AC153" i="33"/>
  <c r="AC155" i="33" s="1"/>
  <c r="AB153" i="33"/>
  <c r="AB155" i="33" s="1"/>
  <c r="AA153" i="33"/>
  <c r="AA155" i="33" s="1"/>
  <c r="Z153" i="33"/>
  <c r="Z155" i="33" s="1"/>
  <c r="Y153" i="33"/>
  <c r="Y155" i="33" s="1"/>
  <c r="X153" i="33"/>
  <c r="X155" i="33" s="1"/>
  <c r="W153" i="33"/>
  <c r="W155" i="33" s="1"/>
  <c r="V153" i="33"/>
  <c r="V155" i="33" s="1"/>
  <c r="U153" i="33"/>
  <c r="U155" i="33" s="1"/>
  <c r="T153" i="33"/>
  <c r="T155" i="33" s="1"/>
  <c r="S153" i="33"/>
  <c r="S155" i="33" s="1"/>
  <c r="R153" i="33"/>
  <c r="R155" i="33" s="1"/>
  <c r="Q153" i="33"/>
  <c r="Q155" i="33" s="1"/>
  <c r="P153" i="33"/>
  <c r="P155" i="33" s="1"/>
  <c r="O153" i="33"/>
  <c r="O155" i="33" s="1"/>
  <c r="N153" i="33"/>
  <c r="N155" i="33" s="1"/>
  <c r="M153" i="33"/>
  <c r="M155" i="33" s="1"/>
  <c r="L153" i="33"/>
  <c r="L155" i="33" s="1"/>
  <c r="K153" i="33"/>
  <c r="K155" i="33" s="1"/>
  <c r="J153" i="33"/>
  <c r="J155" i="33" s="1"/>
  <c r="I153" i="33"/>
  <c r="I155" i="33" s="1"/>
  <c r="H153" i="33"/>
  <c r="H155" i="33" s="1"/>
  <c r="G153" i="33"/>
  <c r="G155" i="33" s="1"/>
  <c r="F153" i="33"/>
  <c r="F155" i="33" s="1"/>
  <c r="E153" i="33"/>
  <c r="E155" i="33" s="1"/>
  <c r="CC142" i="33"/>
  <c r="CB142" i="33"/>
  <c r="CA142" i="33"/>
  <c r="BZ142" i="33"/>
  <c r="BY142" i="33"/>
  <c r="BX142" i="33"/>
  <c r="BW142" i="33"/>
  <c r="BV142" i="33"/>
  <c r="BU142" i="33"/>
  <c r="BT142" i="33"/>
  <c r="BS142" i="33"/>
  <c r="BR142" i="33"/>
  <c r="BQ142" i="33"/>
  <c r="BP142" i="33"/>
  <c r="BO142" i="33"/>
  <c r="BN142" i="33"/>
  <c r="BM142" i="33"/>
  <c r="BL142" i="33"/>
  <c r="BK142" i="33"/>
  <c r="BJ142" i="33"/>
  <c r="BI142" i="33"/>
  <c r="BH142" i="33"/>
  <c r="BG142" i="33"/>
  <c r="BF142" i="33"/>
  <c r="BE142" i="33"/>
  <c r="BD142" i="33"/>
  <c r="BC142" i="33"/>
  <c r="BB142" i="33"/>
  <c r="BA142" i="33"/>
  <c r="AZ142" i="33"/>
  <c r="AY142" i="33"/>
  <c r="AX142" i="33"/>
  <c r="AW142" i="33"/>
  <c r="AV142" i="33"/>
  <c r="AU142" i="33"/>
  <c r="AT142" i="33"/>
  <c r="AS142" i="33"/>
  <c r="AR142" i="33"/>
  <c r="AQ142" i="33"/>
  <c r="AP142" i="33"/>
  <c r="AO142" i="33"/>
  <c r="AN142" i="33"/>
  <c r="AM142" i="33"/>
  <c r="AL142" i="33"/>
  <c r="AK142" i="33"/>
  <c r="AJ142" i="33"/>
  <c r="AI142" i="33"/>
  <c r="AH142" i="33"/>
  <c r="AG142" i="33"/>
  <c r="AF142" i="33"/>
  <c r="AE142" i="33"/>
  <c r="AD142" i="33"/>
  <c r="AC142" i="33"/>
  <c r="AB142" i="33"/>
  <c r="AA142" i="33"/>
  <c r="Z142" i="33"/>
  <c r="Y142" i="33"/>
  <c r="X142" i="33"/>
  <c r="W142" i="33"/>
  <c r="V142" i="33"/>
  <c r="U142" i="33"/>
  <c r="T142" i="33"/>
  <c r="S142" i="33"/>
  <c r="R142" i="33"/>
  <c r="Q142" i="33"/>
  <c r="P142" i="33"/>
  <c r="O142" i="33"/>
  <c r="N142" i="33"/>
  <c r="M142" i="33"/>
  <c r="L142" i="33"/>
  <c r="K142" i="33"/>
  <c r="J142" i="33"/>
  <c r="I142" i="33"/>
  <c r="H142" i="33"/>
  <c r="G142" i="33"/>
  <c r="F142" i="33"/>
  <c r="E142" i="33"/>
  <c r="D142" i="33"/>
  <c r="C142" i="33"/>
  <c r="CE141" i="33"/>
  <c r="CD141" i="33"/>
  <c r="CE140" i="33"/>
  <c r="CD140" i="33"/>
  <c r="CE139" i="33"/>
  <c r="CE138" i="33"/>
  <c r="CD138" i="33"/>
  <c r="CE137" i="33"/>
  <c r="CE142" i="33" s="1"/>
  <c r="CD137" i="33"/>
  <c r="CD142" i="33" s="1"/>
  <c r="CD136" i="33"/>
  <c r="CE136" i="33" s="1"/>
  <c r="CC133" i="33"/>
  <c r="CB133" i="33"/>
  <c r="CA133" i="33"/>
  <c r="BZ133" i="33"/>
  <c r="BY133" i="33"/>
  <c r="BX133" i="33"/>
  <c r="BW133" i="33"/>
  <c r="BV133" i="33"/>
  <c r="BU133" i="33"/>
  <c r="BT133" i="33"/>
  <c r="BS133" i="33"/>
  <c r="BR133" i="33"/>
  <c r="BQ133" i="33"/>
  <c r="BP133" i="33"/>
  <c r="BO133" i="33"/>
  <c r="BN133" i="33"/>
  <c r="BM133" i="33"/>
  <c r="BL133" i="33"/>
  <c r="BK133" i="33"/>
  <c r="BJ133" i="33"/>
  <c r="BI133" i="33"/>
  <c r="BH133" i="33"/>
  <c r="BG133" i="33"/>
  <c r="BF133" i="33"/>
  <c r="BE133" i="33"/>
  <c r="BD133" i="33"/>
  <c r="BC133" i="33"/>
  <c r="BB133" i="33"/>
  <c r="BA133" i="33"/>
  <c r="AZ133" i="33"/>
  <c r="AY133" i="33"/>
  <c r="AX133" i="33"/>
  <c r="AW133" i="33"/>
  <c r="AV133" i="33"/>
  <c r="AU133" i="33"/>
  <c r="AT133" i="33"/>
  <c r="AS133" i="33"/>
  <c r="AR133" i="33"/>
  <c r="AQ133" i="33"/>
  <c r="AP133" i="33"/>
  <c r="AO133" i="33"/>
  <c r="AM133" i="33"/>
  <c r="AL133" i="33"/>
  <c r="AK133" i="33"/>
  <c r="AJ133" i="33"/>
  <c r="AI133" i="33"/>
  <c r="AH133" i="33"/>
  <c r="AG133" i="33"/>
  <c r="AF133" i="33"/>
  <c r="AE133" i="33"/>
  <c r="AD133" i="33"/>
  <c r="AC133" i="33"/>
  <c r="AB133" i="33"/>
  <c r="AA133" i="33"/>
  <c r="Z133" i="33"/>
  <c r="Y133" i="33"/>
  <c r="X133" i="33"/>
  <c r="W133" i="33"/>
  <c r="V133" i="33"/>
  <c r="U133" i="33"/>
  <c r="T133" i="33"/>
  <c r="S133" i="33"/>
  <c r="R133" i="33"/>
  <c r="Q133" i="33"/>
  <c r="P133" i="33"/>
  <c r="O133" i="33"/>
  <c r="N133" i="33"/>
  <c r="M133" i="33"/>
  <c r="L133" i="33"/>
  <c r="K133" i="33"/>
  <c r="J133" i="33"/>
  <c r="I133" i="33"/>
  <c r="H133" i="33"/>
  <c r="G133" i="33"/>
  <c r="CD132" i="33"/>
  <c r="CE132" i="33" s="1"/>
  <c r="CD131" i="33"/>
  <c r="CE131" i="33" s="1"/>
  <c r="CE130" i="33"/>
  <c r="CE129" i="33"/>
  <c r="CD129" i="33"/>
  <c r="CE128" i="33"/>
  <c r="CE127" i="33"/>
  <c r="CE126" i="33"/>
  <c r="CD126" i="33"/>
  <c r="CE125" i="33"/>
  <c r="CD125" i="33"/>
  <c r="CE124" i="33"/>
  <c r="CD124" i="33"/>
  <c r="CD123" i="33"/>
  <c r="CE123" i="33" s="1"/>
  <c r="CE122" i="33"/>
  <c r="CE121" i="33"/>
  <c r="CD121" i="33"/>
  <c r="CE120" i="33"/>
  <c r="CD120" i="33"/>
  <c r="CE119" i="33"/>
  <c r="CD119" i="33"/>
  <c r="CE118" i="33"/>
  <c r="CD118" i="33"/>
  <c r="CE117" i="33"/>
  <c r="CD117" i="33"/>
  <c r="CE116" i="33"/>
  <c r="CD116" i="33"/>
  <c r="CE115" i="33"/>
  <c r="CD115" i="33"/>
  <c r="CE114" i="33"/>
  <c r="CD114" i="33"/>
  <c r="CE113" i="33"/>
  <c r="CD113" i="33"/>
  <c r="CE112" i="33"/>
  <c r="CD112" i="33"/>
  <c r="CE111" i="33"/>
  <c r="CE110" i="33"/>
  <c r="CD110" i="33"/>
  <c r="CE109" i="33"/>
  <c r="CD109" i="33"/>
  <c r="CE108" i="33"/>
  <c r="CE107" i="33"/>
  <c r="CE106" i="33"/>
  <c r="CD106" i="33" s="1"/>
  <c r="CE105" i="33"/>
  <c r="CD105" i="33"/>
  <c r="CE104" i="33"/>
  <c r="CE103" i="33"/>
  <c r="CD103" i="33"/>
  <c r="CE102" i="33"/>
  <c r="CD102" i="33"/>
  <c r="CE100" i="33"/>
  <c r="AN188" i="33"/>
  <c r="AO188" i="33" s="1"/>
  <c r="CE95" i="33"/>
  <c r="CD95" i="33"/>
  <c r="CD94" i="33"/>
  <c r="CE94" i="33" s="1"/>
  <c r="CE93" i="33"/>
  <c r="CE92" i="33"/>
  <c r="CD92" i="33" s="1"/>
  <c r="CD91" i="33"/>
  <c r="CE91" i="33" s="1"/>
  <c r="CD90" i="33"/>
  <c r="CC87" i="33"/>
  <c r="CC144" i="33" s="1"/>
  <c r="CB87" i="33"/>
  <c r="CA87" i="33"/>
  <c r="CA144" i="33" s="1"/>
  <c r="BZ87" i="33"/>
  <c r="BY87" i="33"/>
  <c r="BY144" i="33" s="1"/>
  <c r="BX87" i="33"/>
  <c r="BW87" i="33"/>
  <c r="BW144" i="33" s="1"/>
  <c r="BV87" i="33"/>
  <c r="BU87" i="33"/>
  <c r="BU144" i="33" s="1"/>
  <c r="BT87" i="33"/>
  <c r="BS87" i="33"/>
  <c r="BS144" i="33" s="1"/>
  <c r="BR87" i="33"/>
  <c r="BQ87" i="33"/>
  <c r="BQ144" i="33" s="1"/>
  <c r="BP87" i="33"/>
  <c r="BO87" i="33"/>
  <c r="BO144" i="33" s="1"/>
  <c r="BN87" i="33"/>
  <c r="BM87" i="33"/>
  <c r="BM144" i="33" s="1"/>
  <c r="BL87" i="33"/>
  <c r="BK87" i="33"/>
  <c r="BK144" i="33" s="1"/>
  <c r="BJ87" i="33"/>
  <c r="BI87" i="33"/>
  <c r="BI144" i="33" s="1"/>
  <c r="BH87" i="33"/>
  <c r="BG87" i="33"/>
  <c r="BG144" i="33" s="1"/>
  <c r="BF87" i="33"/>
  <c r="BE87" i="33"/>
  <c r="BE144" i="33" s="1"/>
  <c r="BD87" i="33"/>
  <c r="BC87" i="33"/>
  <c r="BC144" i="33" s="1"/>
  <c r="BB87" i="33"/>
  <c r="BA87" i="33"/>
  <c r="BA144" i="33" s="1"/>
  <c r="AZ87" i="33"/>
  <c r="AY87" i="33"/>
  <c r="AY144" i="33" s="1"/>
  <c r="AX87" i="33"/>
  <c r="AW87" i="33"/>
  <c r="AW144" i="33" s="1"/>
  <c r="AV87" i="33"/>
  <c r="AU87" i="33"/>
  <c r="AU144" i="33" s="1"/>
  <c r="AT87" i="33"/>
  <c r="AS87" i="33"/>
  <c r="AS144" i="33" s="1"/>
  <c r="AR87" i="33"/>
  <c r="AQ87" i="33"/>
  <c r="AQ144" i="33" s="1"/>
  <c r="AP87" i="33"/>
  <c r="AO87" i="33"/>
  <c r="AO144" i="33" s="1"/>
  <c r="AN87" i="33"/>
  <c r="AM87" i="33"/>
  <c r="AM144" i="33" s="1"/>
  <c r="AL87" i="33"/>
  <c r="AK87" i="33"/>
  <c r="AK144" i="33" s="1"/>
  <c r="AJ87" i="33"/>
  <c r="AI87" i="33"/>
  <c r="AI144" i="33" s="1"/>
  <c r="AH87" i="33"/>
  <c r="AG87" i="33"/>
  <c r="AG144" i="33" s="1"/>
  <c r="AF87" i="33"/>
  <c r="AE87" i="33"/>
  <c r="AE144" i="33" s="1"/>
  <c r="AD87" i="33"/>
  <c r="AC87" i="33"/>
  <c r="AC144" i="33" s="1"/>
  <c r="AB87" i="33"/>
  <c r="AB144" i="33" s="1"/>
  <c r="AA87" i="33"/>
  <c r="AA144" i="33" s="1"/>
  <c r="Z87" i="33"/>
  <c r="Z144" i="33" s="1"/>
  <c r="Y87" i="33"/>
  <c r="Y144" i="33" s="1"/>
  <c r="X87" i="33"/>
  <c r="X144" i="33" s="1"/>
  <c r="W87" i="33"/>
  <c r="W144" i="33" s="1"/>
  <c r="V87" i="33"/>
  <c r="V144" i="33" s="1"/>
  <c r="U87" i="33"/>
  <c r="U144" i="33" s="1"/>
  <c r="T87" i="33"/>
  <c r="T144" i="33" s="1"/>
  <c r="S87" i="33"/>
  <c r="S144" i="33" s="1"/>
  <c r="R87" i="33"/>
  <c r="R144" i="33" s="1"/>
  <c r="Q87" i="33"/>
  <c r="Q144" i="33" s="1"/>
  <c r="P87" i="33"/>
  <c r="P144" i="33" s="1"/>
  <c r="O87" i="33"/>
  <c r="O144" i="33" s="1"/>
  <c r="N87" i="33"/>
  <c r="N144" i="33" s="1"/>
  <c r="M87" i="33"/>
  <c r="M144" i="33" s="1"/>
  <c r="L87" i="33"/>
  <c r="L144" i="33" s="1"/>
  <c r="K87" i="33"/>
  <c r="K144" i="33" s="1"/>
  <c r="J87" i="33"/>
  <c r="J144" i="33" s="1"/>
  <c r="I87" i="33"/>
  <c r="I144" i="33" s="1"/>
  <c r="H87" i="33"/>
  <c r="H144" i="33" s="1"/>
  <c r="G87" i="33"/>
  <c r="G144" i="33" s="1"/>
  <c r="F87" i="33"/>
  <c r="E87" i="33"/>
  <c r="D87" i="33"/>
  <c r="C87" i="33"/>
  <c r="CE86" i="33"/>
  <c r="CD86" i="33"/>
  <c r="CE85" i="33"/>
  <c r="CE84" i="33"/>
  <c r="CD84" i="33"/>
  <c r="CE83" i="33"/>
  <c r="CD83" i="33"/>
  <c r="CD82" i="33"/>
  <c r="CE82" i="33" s="1"/>
  <c r="CD81" i="33"/>
  <c r="CE81" i="33" s="1"/>
  <c r="CE80" i="33"/>
  <c r="CD80" i="33"/>
  <c r="CE79" i="33"/>
  <c r="CD79" i="33"/>
  <c r="CE78" i="33"/>
  <c r="CD78" i="33"/>
  <c r="CE77" i="33"/>
  <c r="CD77" i="33"/>
  <c r="CE76" i="33"/>
  <c r="CD76" i="33"/>
  <c r="CE75" i="33"/>
  <c r="CD75" i="33"/>
  <c r="CE74" i="33"/>
  <c r="CE73" i="33"/>
  <c r="CD73" i="33" s="1"/>
  <c r="CE72" i="33"/>
  <c r="CE71" i="33"/>
  <c r="CE70" i="33"/>
  <c r="CE69" i="33"/>
  <c r="CD69" i="33"/>
  <c r="CE68" i="33"/>
  <c r="CE67" i="33"/>
  <c r="CE66" i="33"/>
  <c r="CD66" i="33"/>
  <c r="CE65" i="33"/>
  <c r="CE64" i="33"/>
  <c r="CE63" i="33"/>
  <c r="CD63" i="33"/>
  <c r="CD62" i="33"/>
  <c r="CD87" i="33" s="1"/>
  <c r="CC59" i="33"/>
  <c r="CB59" i="33"/>
  <c r="CA59" i="33"/>
  <c r="BZ59" i="33"/>
  <c r="BY59" i="33"/>
  <c r="BX59" i="33"/>
  <c r="BW59" i="33"/>
  <c r="BV59" i="33"/>
  <c r="BU59" i="33"/>
  <c r="BT59" i="33"/>
  <c r="BS59" i="33"/>
  <c r="BR59" i="33"/>
  <c r="BQ59" i="33"/>
  <c r="BP59" i="33"/>
  <c r="BO59" i="33"/>
  <c r="BN59" i="33"/>
  <c r="BM59" i="33"/>
  <c r="BL59" i="33"/>
  <c r="BK59" i="33"/>
  <c r="BJ59" i="33"/>
  <c r="BI59" i="33"/>
  <c r="BH59" i="33"/>
  <c r="BG59" i="33"/>
  <c r="BF59" i="33"/>
  <c r="BE59" i="33"/>
  <c r="BD59" i="33"/>
  <c r="BC59" i="33"/>
  <c r="BB59" i="33"/>
  <c r="BA59" i="33"/>
  <c r="AZ59" i="33"/>
  <c r="AY59" i="33"/>
  <c r="AX59" i="33"/>
  <c r="AW59" i="33"/>
  <c r="AV59" i="33"/>
  <c r="AU59" i="33"/>
  <c r="AT59" i="33"/>
  <c r="AS59" i="33"/>
  <c r="AR59" i="33"/>
  <c r="AQ59" i="33"/>
  <c r="AP59" i="33"/>
  <c r="AO59" i="33"/>
  <c r="AN59" i="33"/>
  <c r="AM59" i="33"/>
  <c r="AL59" i="33"/>
  <c r="AK59" i="33"/>
  <c r="AJ59" i="33"/>
  <c r="AI59" i="33"/>
  <c r="AH59" i="33"/>
  <c r="AG59" i="33"/>
  <c r="AF59" i="33"/>
  <c r="AE59" i="33"/>
  <c r="AD59" i="33"/>
  <c r="AC59" i="33"/>
  <c r="AB59" i="33"/>
  <c r="AA59" i="33"/>
  <c r="Z59" i="33"/>
  <c r="Y59" i="33"/>
  <c r="X59" i="33"/>
  <c r="W59" i="33"/>
  <c r="V59" i="33"/>
  <c r="U59" i="33"/>
  <c r="T59" i="33"/>
  <c r="S59" i="33"/>
  <c r="R59" i="33"/>
  <c r="Q59" i="33"/>
  <c r="P59" i="33"/>
  <c r="O59" i="33"/>
  <c r="N59" i="33"/>
  <c r="M59" i="33"/>
  <c r="L59" i="33"/>
  <c r="K59" i="33"/>
  <c r="J59" i="33"/>
  <c r="I59" i="33"/>
  <c r="H59" i="33"/>
  <c r="G59" i="33"/>
  <c r="F59" i="33"/>
  <c r="E59" i="33"/>
  <c r="D59" i="33"/>
  <c r="C59" i="33"/>
  <c r="CE58" i="33"/>
  <c r="CE57" i="33"/>
  <c r="CD57" i="33" s="1"/>
  <c r="CE56" i="33"/>
  <c r="CD56" i="33" s="1"/>
  <c r="CE55" i="33"/>
  <c r="CE54" i="33"/>
  <c r="CE53" i="33"/>
  <c r="CD53" i="33" s="1"/>
  <c r="CE52" i="33"/>
  <c r="CE51" i="33"/>
  <c r="CD51" i="33"/>
  <c r="CE50" i="33"/>
  <c r="CE49" i="33"/>
  <c r="CE48" i="33"/>
  <c r="CE47" i="33"/>
  <c r="CE46" i="33"/>
  <c r="CE45" i="33"/>
  <c r="CE44" i="33"/>
  <c r="CE43" i="33"/>
  <c r="CE42" i="33"/>
  <c r="CE41" i="33"/>
  <c r="CE40" i="33"/>
  <c r="CD40" i="33"/>
  <c r="CE39" i="33"/>
  <c r="CE38" i="33"/>
  <c r="CD38" i="33" s="1"/>
  <c r="CE37" i="33"/>
  <c r="CE36" i="33"/>
  <c r="CE35" i="33"/>
  <c r="CE34" i="33"/>
  <c r="CE33" i="33"/>
  <c r="CD33" i="33" s="1"/>
  <c r="CE32" i="33"/>
  <c r="CE31" i="33"/>
  <c r="CD31" i="33"/>
  <c r="CE30" i="33"/>
  <c r="CE29" i="33"/>
  <c r="CE28" i="33"/>
  <c r="CE27" i="33"/>
  <c r="CD27" i="33" s="1"/>
  <c r="CE26" i="33"/>
  <c r="CE25" i="33"/>
  <c r="CD25" i="33"/>
  <c r="CE24" i="33"/>
  <c r="CD24" i="33"/>
  <c r="CE23" i="33"/>
  <c r="CE22" i="33"/>
  <c r="CE21" i="33"/>
  <c r="CE20" i="33"/>
  <c r="CE19" i="33"/>
  <c r="CE18" i="33"/>
  <c r="CE17" i="33"/>
  <c r="CE16" i="33"/>
  <c r="CD16" i="33" s="1"/>
  <c r="CE15" i="33"/>
  <c r="CE14" i="33"/>
  <c r="CE13" i="33"/>
  <c r="CE12" i="33"/>
  <c r="CE11" i="33"/>
  <c r="CE10" i="33"/>
  <c r="CE59" i="33" s="1"/>
  <c r="CD10" i="33"/>
  <c r="CD9" i="33"/>
  <c r="CE9" i="33" s="1"/>
  <c r="AN96" i="32"/>
  <c r="AN133" i="32" s="1"/>
  <c r="AT196" i="32"/>
  <c r="AN199" i="32"/>
  <c r="AM199" i="32"/>
  <c r="AM194" i="32"/>
  <c r="AQ194" i="32"/>
  <c r="AN194" i="32"/>
  <c r="AN188" i="32"/>
  <c r="AO188" i="32" s="1"/>
  <c r="F101" i="32"/>
  <c r="E101" i="32"/>
  <c r="D101" i="32"/>
  <c r="E97" i="32"/>
  <c r="C97" i="32"/>
  <c r="CC179" i="32"/>
  <c r="CC180" i="32" s="1"/>
  <c r="CB179" i="32"/>
  <c r="CB180" i="32" s="1"/>
  <c r="CA179" i="32"/>
  <c r="CA180" i="32" s="1"/>
  <c r="BZ179" i="32"/>
  <c r="BZ180" i="32" s="1"/>
  <c r="BY179" i="32"/>
  <c r="BY180" i="32" s="1"/>
  <c r="BX179" i="32"/>
  <c r="BX180" i="32" s="1"/>
  <c r="BW179" i="32"/>
  <c r="BW180" i="32" s="1"/>
  <c r="BV179" i="32"/>
  <c r="BV180" i="32" s="1"/>
  <c r="BU179" i="32"/>
  <c r="BU180" i="32" s="1"/>
  <c r="BT179" i="32"/>
  <c r="BT180" i="32" s="1"/>
  <c r="BS179" i="32"/>
  <c r="BS180" i="32" s="1"/>
  <c r="BR179" i="32"/>
  <c r="BR180" i="32" s="1"/>
  <c r="BQ179" i="32"/>
  <c r="BQ180" i="32" s="1"/>
  <c r="BP179" i="32"/>
  <c r="BP180" i="32" s="1"/>
  <c r="BO179" i="32"/>
  <c r="BO180" i="32" s="1"/>
  <c r="BN179" i="32"/>
  <c r="BN180" i="32" s="1"/>
  <c r="BM179" i="32"/>
  <c r="BM180" i="32" s="1"/>
  <c r="BL179" i="32"/>
  <c r="BL180" i="32" s="1"/>
  <c r="BK179" i="32"/>
  <c r="BK180" i="32" s="1"/>
  <c r="BJ179" i="32"/>
  <c r="BJ180" i="32" s="1"/>
  <c r="BI179" i="32"/>
  <c r="BI180" i="32" s="1"/>
  <c r="BH179" i="32"/>
  <c r="BH180" i="32" s="1"/>
  <c r="BG179" i="32"/>
  <c r="BG180" i="32" s="1"/>
  <c r="BF179" i="32"/>
  <c r="BF180" i="32" s="1"/>
  <c r="BE179" i="32"/>
  <c r="BE180" i="32" s="1"/>
  <c r="BD179" i="32"/>
  <c r="BD180" i="32" s="1"/>
  <c r="BC179" i="32"/>
  <c r="BC180" i="32" s="1"/>
  <c r="BB179" i="32"/>
  <c r="BB180" i="32" s="1"/>
  <c r="BA179" i="32"/>
  <c r="BA180" i="32" s="1"/>
  <c r="AZ179" i="32"/>
  <c r="AZ180" i="32" s="1"/>
  <c r="AY179" i="32"/>
  <c r="AY180" i="32" s="1"/>
  <c r="AX179" i="32"/>
  <c r="AX180" i="32" s="1"/>
  <c r="AW179" i="32"/>
  <c r="AW180" i="32" s="1"/>
  <c r="AV179" i="32"/>
  <c r="AV180" i="32" s="1"/>
  <c r="AU179" i="32"/>
  <c r="AU180" i="32" s="1"/>
  <c r="AT179" i="32"/>
  <c r="AT180" i="32" s="1"/>
  <c r="AS179" i="32"/>
  <c r="AS180" i="32" s="1"/>
  <c r="AR179" i="32"/>
  <c r="AR180" i="32" s="1"/>
  <c r="AQ179" i="32"/>
  <c r="AQ180" i="32" s="1"/>
  <c r="AP179" i="32"/>
  <c r="AP180" i="32" s="1"/>
  <c r="AO179" i="32"/>
  <c r="AO180" i="32" s="1"/>
  <c r="AN179" i="32"/>
  <c r="AN180" i="32" s="1"/>
  <c r="AM179" i="32"/>
  <c r="AM180" i="32" s="1"/>
  <c r="AL179" i="32"/>
  <c r="AL180" i="32" s="1"/>
  <c r="AK179" i="32"/>
  <c r="AK180" i="32" s="1"/>
  <c r="AJ179" i="32"/>
  <c r="AJ180" i="32" s="1"/>
  <c r="AI179" i="32"/>
  <c r="AI180" i="32" s="1"/>
  <c r="AH179" i="32"/>
  <c r="AH180" i="32" s="1"/>
  <c r="AG179" i="32"/>
  <c r="AG180" i="32" s="1"/>
  <c r="AF179" i="32"/>
  <c r="AF180" i="32" s="1"/>
  <c r="AE179" i="32"/>
  <c r="AE180" i="32" s="1"/>
  <c r="AD179" i="32"/>
  <c r="AD180" i="32" s="1"/>
  <c r="AC179" i="32"/>
  <c r="AC180" i="32" s="1"/>
  <c r="AB179" i="32"/>
  <c r="AB180" i="32" s="1"/>
  <c r="AA179" i="32"/>
  <c r="AA180" i="32" s="1"/>
  <c r="Z179" i="32"/>
  <c r="Z180" i="32" s="1"/>
  <c r="Y179" i="32"/>
  <c r="Y180" i="32" s="1"/>
  <c r="X179" i="32"/>
  <c r="X180" i="32" s="1"/>
  <c r="W179" i="32"/>
  <c r="W180" i="32" s="1"/>
  <c r="V179" i="32"/>
  <c r="V180" i="32" s="1"/>
  <c r="U179" i="32"/>
  <c r="U180" i="32" s="1"/>
  <c r="T179" i="32"/>
  <c r="T180" i="32" s="1"/>
  <c r="S179" i="32"/>
  <c r="S180" i="32" s="1"/>
  <c r="R179" i="32"/>
  <c r="R180" i="32" s="1"/>
  <c r="Q179" i="32"/>
  <c r="Q180" i="32" s="1"/>
  <c r="P179" i="32"/>
  <c r="P180" i="32" s="1"/>
  <c r="O179" i="32"/>
  <c r="O180" i="32" s="1"/>
  <c r="N179" i="32"/>
  <c r="N180" i="32" s="1"/>
  <c r="M179" i="32"/>
  <c r="M180" i="32" s="1"/>
  <c r="L179" i="32"/>
  <c r="L180" i="32" s="1"/>
  <c r="K179" i="32"/>
  <c r="K180" i="32" s="1"/>
  <c r="J179" i="32"/>
  <c r="J180" i="32" s="1"/>
  <c r="I179" i="32"/>
  <c r="I180" i="32" s="1"/>
  <c r="H179" i="32"/>
  <c r="H180" i="32" s="1"/>
  <c r="G179" i="32"/>
  <c r="G180" i="32" s="1"/>
  <c r="F179" i="32"/>
  <c r="F180" i="32" s="1"/>
  <c r="E179" i="32"/>
  <c r="E180" i="32" s="1"/>
  <c r="D179" i="32"/>
  <c r="D180" i="32" s="1"/>
  <c r="C179" i="32"/>
  <c r="CD179" i="32" s="1"/>
  <c r="CD178" i="32"/>
  <c r="CD177" i="32"/>
  <c r="CD176" i="32"/>
  <c r="CD175" i="32"/>
  <c r="CD174" i="32"/>
  <c r="CD173" i="32"/>
  <c r="CD172" i="32"/>
  <c r="CC170" i="32"/>
  <c r="CB170" i="32"/>
  <c r="CA170" i="32"/>
  <c r="BZ170" i="32"/>
  <c r="BY170" i="32"/>
  <c r="BX170" i="32"/>
  <c r="BW170" i="32"/>
  <c r="BV170" i="32"/>
  <c r="BU170" i="32"/>
  <c r="BT170" i="32"/>
  <c r="BS170" i="32"/>
  <c r="BR170" i="32"/>
  <c r="BQ170" i="32"/>
  <c r="BP170" i="32"/>
  <c r="BO170" i="32"/>
  <c r="BN170" i="32"/>
  <c r="BM170" i="32"/>
  <c r="BL170" i="32"/>
  <c r="BK170" i="32"/>
  <c r="BJ170" i="32"/>
  <c r="BI170" i="32"/>
  <c r="BH170" i="32"/>
  <c r="BG170" i="32"/>
  <c r="BF170" i="32"/>
  <c r="BE170" i="32"/>
  <c r="BD170" i="32"/>
  <c r="BC170" i="32"/>
  <c r="BB170" i="32"/>
  <c r="BA170" i="32"/>
  <c r="AZ170" i="32"/>
  <c r="AY170" i="32"/>
  <c r="AX170" i="32"/>
  <c r="AW170" i="32"/>
  <c r="AV170" i="32"/>
  <c r="AU170" i="32"/>
  <c r="AT170" i="32"/>
  <c r="AS170" i="32"/>
  <c r="AR170" i="32"/>
  <c r="AQ170" i="32"/>
  <c r="AP170" i="32"/>
  <c r="AO170" i="32"/>
  <c r="AN170" i="32"/>
  <c r="AM170" i="32"/>
  <c r="AL170" i="32"/>
  <c r="AK170" i="32"/>
  <c r="AJ170" i="32"/>
  <c r="AI170" i="32"/>
  <c r="AH170" i="32"/>
  <c r="AG170" i="32"/>
  <c r="AF170" i="32"/>
  <c r="AE170" i="32"/>
  <c r="AD170" i="32"/>
  <c r="AC170" i="32"/>
  <c r="AB170" i="32"/>
  <c r="AA170" i="32"/>
  <c r="Z170" i="32"/>
  <c r="Y170" i="32"/>
  <c r="X170" i="32"/>
  <c r="W170" i="32"/>
  <c r="V170" i="32"/>
  <c r="U170" i="32"/>
  <c r="T170" i="32"/>
  <c r="S170" i="32"/>
  <c r="R170" i="32"/>
  <c r="Q170" i="32"/>
  <c r="P170" i="32"/>
  <c r="O170" i="32"/>
  <c r="N170" i="32"/>
  <c r="M170" i="32"/>
  <c r="L170" i="32"/>
  <c r="K170" i="32"/>
  <c r="J170" i="32"/>
  <c r="I170" i="32"/>
  <c r="H170" i="32"/>
  <c r="G170" i="32"/>
  <c r="F170" i="32"/>
  <c r="E170" i="32"/>
  <c r="D170" i="32"/>
  <c r="C170" i="32"/>
  <c r="BN166" i="32"/>
  <c r="BD166" i="32"/>
  <c r="AT166" i="32"/>
  <c r="AJ166" i="32"/>
  <c r="Z166" i="32"/>
  <c r="P166" i="32"/>
  <c r="T166" i="32" s="1"/>
  <c r="G166" i="32"/>
  <c r="CC164" i="32"/>
  <c r="CB164" i="32"/>
  <c r="CA164" i="32"/>
  <c r="BZ164" i="32"/>
  <c r="BY164" i="32"/>
  <c r="BX164" i="32"/>
  <c r="BW164" i="32"/>
  <c r="BV164" i="32"/>
  <c r="BU164" i="32"/>
  <c r="BT164" i="32"/>
  <c r="BS164" i="32"/>
  <c r="BR164" i="32"/>
  <c r="BQ164" i="32"/>
  <c r="BP164" i="32"/>
  <c r="BO164" i="32"/>
  <c r="BN164" i="32"/>
  <c r="BM164" i="32"/>
  <c r="BL164" i="32"/>
  <c r="BK164" i="32"/>
  <c r="BI164" i="32"/>
  <c r="BH164" i="32"/>
  <c r="BG164" i="32"/>
  <c r="BF164" i="32"/>
  <c r="BE164" i="32"/>
  <c r="BD164" i="32"/>
  <c r="BC164" i="32"/>
  <c r="BB164" i="32"/>
  <c r="BA164" i="32"/>
  <c r="AZ164" i="32"/>
  <c r="AY164" i="32"/>
  <c r="AX164" i="32"/>
  <c r="AW164" i="32"/>
  <c r="AV164" i="32"/>
  <c r="AU164" i="32"/>
  <c r="AT164" i="32"/>
  <c r="AS164" i="32"/>
  <c r="AR164" i="32"/>
  <c r="AQ164" i="32"/>
  <c r="AP164" i="32"/>
  <c r="AO164" i="32"/>
  <c r="AN164" i="32"/>
  <c r="AM164" i="32"/>
  <c r="AL164" i="32"/>
  <c r="AK164" i="32"/>
  <c r="AJ164" i="32"/>
  <c r="AI164" i="32"/>
  <c r="AH164" i="32"/>
  <c r="AG164" i="32"/>
  <c r="AF164" i="32"/>
  <c r="AE164" i="32"/>
  <c r="AD164" i="32"/>
  <c r="AC164" i="32"/>
  <c r="AB164" i="32"/>
  <c r="AA164" i="32"/>
  <c r="Z164" i="32"/>
  <c r="Y164" i="32"/>
  <c r="X164" i="32"/>
  <c r="V164" i="32"/>
  <c r="U164" i="32"/>
  <c r="T164" i="32"/>
  <c r="S164" i="32"/>
  <c r="R164" i="32"/>
  <c r="Q164" i="32"/>
  <c r="P164" i="32"/>
  <c r="O164" i="32"/>
  <c r="N164" i="32"/>
  <c r="L164" i="32"/>
  <c r="K164" i="32"/>
  <c r="J164" i="32"/>
  <c r="I164" i="32"/>
  <c r="G164" i="32"/>
  <c r="F164" i="32"/>
  <c r="E164" i="32"/>
  <c r="D164" i="32"/>
  <c r="C164" i="32"/>
  <c r="BN160" i="32"/>
  <c r="BD160" i="32"/>
  <c r="AT160" i="32"/>
  <c r="AJ160" i="32"/>
  <c r="Z160" i="32"/>
  <c r="P160" i="32"/>
  <c r="T160" i="32" s="1"/>
  <c r="G160" i="32"/>
  <c r="CC154" i="32"/>
  <c r="CB154" i="32"/>
  <c r="CA154" i="32"/>
  <c r="BZ154" i="32"/>
  <c r="BY154" i="32"/>
  <c r="BX154" i="32"/>
  <c r="BW154" i="32"/>
  <c r="BV154" i="32"/>
  <c r="BU154" i="32"/>
  <c r="BT154" i="32"/>
  <c r="BS154" i="32"/>
  <c r="BR154" i="32"/>
  <c r="BQ154" i="32"/>
  <c r="BP154" i="32"/>
  <c r="BO154" i="32"/>
  <c r="BN154" i="32"/>
  <c r="BM154" i="32"/>
  <c r="BL154" i="32"/>
  <c r="BK154" i="32"/>
  <c r="BJ154" i="32"/>
  <c r="BI154" i="32"/>
  <c r="BH154" i="32"/>
  <c r="BG154" i="32"/>
  <c r="BF154" i="32"/>
  <c r="BE154" i="32"/>
  <c r="BD154" i="32"/>
  <c r="BC154" i="32"/>
  <c r="BB154" i="32"/>
  <c r="BA154" i="32"/>
  <c r="AZ154" i="32"/>
  <c r="AY154" i="32"/>
  <c r="AX154" i="32"/>
  <c r="AW154" i="32"/>
  <c r="AV154" i="32"/>
  <c r="AU154" i="32"/>
  <c r="AT154" i="32"/>
  <c r="AS154" i="32"/>
  <c r="AR154" i="32"/>
  <c r="AQ154" i="32"/>
  <c r="AP154" i="32"/>
  <c r="AO154" i="32"/>
  <c r="AN154" i="32"/>
  <c r="AM154" i="32"/>
  <c r="AL154" i="32"/>
  <c r="AK154" i="32"/>
  <c r="AJ154" i="32"/>
  <c r="AI154" i="32"/>
  <c r="AH154" i="32"/>
  <c r="AG154" i="32"/>
  <c r="AF154" i="32"/>
  <c r="AE154" i="32"/>
  <c r="AD154" i="32"/>
  <c r="AC154" i="32"/>
  <c r="AB154" i="32"/>
  <c r="AA154" i="32"/>
  <c r="Z154" i="32"/>
  <c r="Y154" i="32"/>
  <c r="X154" i="32"/>
  <c r="W154" i="32"/>
  <c r="V154" i="32"/>
  <c r="U154" i="32"/>
  <c r="T154" i="32"/>
  <c r="S154" i="32"/>
  <c r="R154" i="32"/>
  <c r="Q154" i="32"/>
  <c r="P154" i="32"/>
  <c r="O154" i="32"/>
  <c r="N154" i="32"/>
  <c r="M154" i="32"/>
  <c r="L154" i="32"/>
  <c r="K154" i="32"/>
  <c r="J154" i="32"/>
  <c r="I154" i="32"/>
  <c r="H154" i="32"/>
  <c r="G154" i="32"/>
  <c r="F154" i="32"/>
  <c r="E154" i="32"/>
  <c r="D154" i="32"/>
  <c r="D155" i="32" s="1"/>
  <c r="CC153" i="32"/>
  <c r="CC155" i="32" s="1"/>
  <c r="CB153" i="32"/>
  <c r="CB155" i="32" s="1"/>
  <c r="CA153" i="32"/>
  <c r="CA155" i="32" s="1"/>
  <c r="BZ153" i="32"/>
  <c r="BZ155" i="32" s="1"/>
  <c r="BY153" i="32"/>
  <c r="BY155" i="32" s="1"/>
  <c r="BX153" i="32"/>
  <c r="BX155" i="32" s="1"/>
  <c r="BW153" i="32"/>
  <c r="BW155" i="32" s="1"/>
  <c r="BV153" i="32"/>
  <c r="BV155" i="32" s="1"/>
  <c r="BU153" i="32"/>
  <c r="BU155" i="32" s="1"/>
  <c r="BT153" i="32"/>
  <c r="BT155" i="32" s="1"/>
  <c r="BS153" i="32"/>
  <c r="BS155" i="32" s="1"/>
  <c r="BR153" i="32"/>
  <c r="BR155" i="32" s="1"/>
  <c r="BQ153" i="32"/>
  <c r="BQ155" i="32" s="1"/>
  <c r="BP153" i="32"/>
  <c r="BP155" i="32" s="1"/>
  <c r="BO153" i="32"/>
  <c r="BO155" i="32" s="1"/>
  <c r="BN153" i="32"/>
  <c r="BN155" i="32" s="1"/>
  <c r="BM153" i="32"/>
  <c r="BM155" i="32" s="1"/>
  <c r="BL153" i="32"/>
  <c r="BL155" i="32" s="1"/>
  <c r="BK153" i="32"/>
  <c r="BK155" i="32" s="1"/>
  <c r="BJ153" i="32"/>
  <c r="BJ155" i="32" s="1"/>
  <c r="BI153" i="32"/>
  <c r="BI155" i="32" s="1"/>
  <c r="BH153" i="32"/>
  <c r="BH155" i="32" s="1"/>
  <c r="BG153" i="32"/>
  <c r="BG155" i="32" s="1"/>
  <c r="BF153" i="32"/>
  <c r="BF155" i="32" s="1"/>
  <c r="BE153" i="32"/>
  <c r="BE155" i="32" s="1"/>
  <c r="BD153" i="32"/>
  <c r="BD155" i="32" s="1"/>
  <c r="BC153" i="32"/>
  <c r="BC155" i="32" s="1"/>
  <c r="BB153" i="32"/>
  <c r="BB155" i="32" s="1"/>
  <c r="BA153" i="32"/>
  <c r="BA155" i="32" s="1"/>
  <c r="AZ153" i="32"/>
  <c r="AZ155" i="32" s="1"/>
  <c r="AY153" i="32"/>
  <c r="AY155" i="32" s="1"/>
  <c r="AX153" i="32"/>
  <c r="AX155" i="32" s="1"/>
  <c r="AW153" i="32"/>
  <c r="AW155" i="32" s="1"/>
  <c r="AV153" i="32"/>
  <c r="AV155" i="32" s="1"/>
  <c r="AU153" i="32"/>
  <c r="AU155" i="32" s="1"/>
  <c r="AT153" i="32"/>
  <c r="AT155" i="32" s="1"/>
  <c r="AS153" i="32"/>
  <c r="AS155" i="32" s="1"/>
  <c r="AR153" i="32"/>
  <c r="AR155" i="32" s="1"/>
  <c r="AQ153" i="32"/>
  <c r="AQ155" i="32" s="1"/>
  <c r="AP153" i="32"/>
  <c r="AP155" i="32" s="1"/>
  <c r="AO153" i="32"/>
  <c r="AO155" i="32" s="1"/>
  <c r="AN153" i="32"/>
  <c r="AN155" i="32" s="1"/>
  <c r="AM153" i="32"/>
  <c r="AM155" i="32" s="1"/>
  <c r="AL153" i="32"/>
  <c r="AL155" i="32" s="1"/>
  <c r="AK153" i="32"/>
  <c r="AK155" i="32" s="1"/>
  <c r="AJ153" i="32"/>
  <c r="AJ155" i="32" s="1"/>
  <c r="AI153" i="32"/>
  <c r="AI155" i="32" s="1"/>
  <c r="AH153" i="32"/>
  <c r="AH155" i="32" s="1"/>
  <c r="AG153" i="32"/>
  <c r="AG155" i="32" s="1"/>
  <c r="AF153" i="32"/>
  <c r="AF155" i="32" s="1"/>
  <c r="AE153" i="32"/>
  <c r="AE155" i="32" s="1"/>
  <c r="AD153" i="32"/>
  <c r="AD155" i="32" s="1"/>
  <c r="AC153" i="32"/>
  <c r="AC155" i="32" s="1"/>
  <c r="AB153" i="32"/>
  <c r="AB155" i="32" s="1"/>
  <c r="AA153" i="32"/>
  <c r="AA155" i="32" s="1"/>
  <c r="Z153" i="32"/>
  <c r="Z155" i="32" s="1"/>
  <c r="Y153" i="32"/>
  <c r="Y155" i="32" s="1"/>
  <c r="X153" i="32"/>
  <c r="X155" i="32" s="1"/>
  <c r="W153" i="32"/>
  <c r="W155" i="32" s="1"/>
  <c r="V153" i="32"/>
  <c r="V155" i="32" s="1"/>
  <c r="U153" i="32"/>
  <c r="U155" i="32" s="1"/>
  <c r="T153" i="32"/>
  <c r="T155" i="32" s="1"/>
  <c r="S153" i="32"/>
  <c r="S155" i="32" s="1"/>
  <c r="R153" i="32"/>
  <c r="R155" i="32" s="1"/>
  <c r="Q153" i="32"/>
  <c r="Q155" i="32" s="1"/>
  <c r="P153" i="32"/>
  <c r="P155" i="32" s="1"/>
  <c r="O153" i="32"/>
  <c r="O155" i="32" s="1"/>
  <c r="N153" i="32"/>
  <c r="N155" i="32" s="1"/>
  <c r="M153" i="32"/>
  <c r="M155" i="32" s="1"/>
  <c r="L153" i="32"/>
  <c r="L155" i="32" s="1"/>
  <c r="K153" i="32"/>
  <c r="K155" i="32" s="1"/>
  <c r="J153" i="32"/>
  <c r="J155" i="32" s="1"/>
  <c r="I153" i="32"/>
  <c r="I155" i="32" s="1"/>
  <c r="H153" i="32"/>
  <c r="H155" i="32" s="1"/>
  <c r="G153" i="32"/>
  <c r="G155" i="32" s="1"/>
  <c r="F153" i="32"/>
  <c r="F155" i="32" s="1"/>
  <c r="E153" i="32"/>
  <c r="E155" i="32" s="1"/>
  <c r="CC142" i="32"/>
  <c r="CB142" i="32"/>
  <c r="CA142" i="32"/>
  <c r="BZ142" i="32"/>
  <c r="BY142" i="32"/>
  <c r="BX142" i="32"/>
  <c r="BW142" i="32"/>
  <c r="BV142" i="32"/>
  <c r="BU142" i="32"/>
  <c r="BT142" i="32"/>
  <c r="BS142" i="32"/>
  <c r="BR142" i="32"/>
  <c r="BQ142" i="32"/>
  <c r="BP142" i="32"/>
  <c r="BO142" i="32"/>
  <c r="BN142" i="32"/>
  <c r="BM142" i="32"/>
  <c r="BL142" i="32"/>
  <c r="BK142" i="32"/>
  <c r="BJ142" i="32"/>
  <c r="BI142" i="32"/>
  <c r="BH142" i="32"/>
  <c r="BG142" i="32"/>
  <c r="BF142" i="32"/>
  <c r="BE142" i="32"/>
  <c r="BD142" i="32"/>
  <c r="BC142" i="32"/>
  <c r="BB142" i="32"/>
  <c r="BA142" i="32"/>
  <c r="AZ142" i="32"/>
  <c r="AY142" i="32"/>
  <c r="AX142" i="32"/>
  <c r="AW142" i="32"/>
  <c r="AV142" i="32"/>
  <c r="AU142" i="32"/>
  <c r="AT142" i="32"/>
  <c r="AS142" i="32"/>
  <c r="AR142" i="32"/>
  <c r="AQ142" i="32"/>
  <c r="AP142" i="32"/>
  <c r="AO142" i="32"/>
  <c r="AN142" i="32"/>
  <c r="AM142" i="32"/>
  <c r="AL142" i="32"/>
  <c r="AK142" i="32"/>
  <c r="AJ142" i="32"/>
  <c r="AI142" i="32"/>
  <c r="AH142" i="32"/>
  <c r="AG142" i="32"/>
  <c r="AF142" i="32"/>
  <c r="AE142" i="32"/>
  <c r="AD142" i="32"/>
  <c r="AC142" i="32"/>
  <c r="AB142" i="32"/>
  <c r="AA142" i="32"/>
  <c r="Z142" i="32"/>
  <c r="Y142" i="32"/>
  <c r="X142" i="32"/>
  <c r="W142" i="32"/>
  <c r="V142" i="32"/>
  <c r="U142" i="32"/>
  <c r="T142" i="32"/>
  <c r="S142" i="32"/>
  <c r="R142" i="32"/>
  <c r="Q142" i="32"/>
  <c r="P142" i="32"/>
  <c r="O142" i="32"/>
  <c r="N142" i="32"/>
  <c r="M142" i="32"/>
  <c r="L142" i="32"/>
  <c r="K142" i="32"/>
  <c r="J142" i="32"/>
  <c r="I142" i="32"/>
  <c r="H142" i="32"/>
  <c r="G142" i="32"/>
  <c r="F142" i="32"/>
  <c r="E142" i="32"/>
  <c r="D142" i="32"/>
  <c r="C142" i="32"/>
  <c r="CD141" i="32"/>
  <c r="CE141" i="32" s="1"/>
  <c r="CD140" i="32"/>
  <c r="CE140" i="32" s="1"/>
  <c r="CE139" i="32"/>
  <c r="CE138" i="32"/>
  <c r="CD138" i="32" s="1"/>
  <c r="CE137" i="32"/>
  <c r="CD137" i="32"/>
  <c r="CE136" i="32"/>
  <c r="CD136" i="32"/>
  <c r="CC133" i="32"/>
  <c r="CB133" i="32"/>
  <c r="CA133" i="32"/>
  <c r="BZ133" i="32"/>
  <c r="BY133" i="32"/>
  <c r="BX133" i="32"/>
  <c r="BW133" i="32"/>
  <c r="BV133" i="32"/>
  <c r="BU133" i="32"/>
  <c r="BT133" i="32"/>
  <c r="BS133" i="32"/>
  <c r="BR133" i="32"/>
  <c r="BQ133" i="32"/>
  <c r="BP133" i="32"/>
  <c r="BO133" i="32"/>
  <c r="BN133" i="32"/>
  <c r="BM133" i="32"/>
  <c r="BL133" i="32"/>
  <c r="BK133" i="32"/>
  <c r="BJ133" i="32"/>
  <c r="BI133" i="32"/>
  <c r="BH133" i="32"/>
  <c r="BG133" i="32"/>
  <c r="BF133" i="32"/>
  <c r="BE133" i="32"/>
  <c r="BD133" i="32"/>
  <c r="BC133" i="32"/>
  <c r="BB133" i="32"/>
  <c r="BA133" i="32"/>
  <c r="AZ133" i="32"/>
  <c r="AY133" i="32"/>
  <c r="AX133" i="32"/>
  <c r="AW133" i="32"/>
  <c r="AV133" i="32"/>
  <c r="AU133" i="32"/>
  <c r="AT133" i="32"/>
  <c r="AS133" i="32"/>
  <c r="AR133" i="32"/>
  <c r="AQ133" i="32"/>
  <c r="AP133" i="32"/>
  <c r="AO133" i="32"/>
  <c r="AM133" i="32"/>
  <c r="AL133" i="32"/>
  <c r="AK133" i="32"/>
  <c r="AJ133" i="32"/>
  <c r="AI133" i="32"/>
  <c r="AH133" i="32"/>
  <c r="AG133" i="32"/>
  <c r="AF133" i="32"/>
  <c r="AE133" i="32"/>
  <c r="AD133" i="32"/>
  <c r="AC133" i="32"/>
  <c r="AB133" i="32"/>
  <c r="AA133" i="32"/>
  <c r="Z133" i="32"/>
  <c r="Y133" i="32"/>
  <c r="X133" i="32"/>
  <c r="W133" i="32"/>
  <c r="V133" i="32"/>
  <c r="U133" i="32"/>
  <c r="T133" i="32"/>
  <c r="S133" i="32"/>
  <c r="R133" i="32"/>
  <c r="Q133" i="32"/>
  <c r="P133" i="32"/>
  <c r="O133" i="32"/>
  <c r="N133" i="32"/>
  <c r="M133" i="32"/>
  <c r="L133" i="32"/>
  <c r="K133" i="32"/>
  <c r="J133" i="32"/>
  <c r="I133" i="32"/>
  <c r="H133" i="32"/>
  <c r="G133" i="32"/>
  <c r="CD132" i="32"/>
  <c r="CE132" i="32" s="1"/>
  <c r="CD131" i="32"/>
  <c r="CE131" i="32" s="1"/>
  <c r="CE130" i="32"/>
  <c r="CE129" i="32"/>
  <c r="CD129" i="32"/>
  <c r="CE128" i="32"/>
  <c r="CE127" i="32"/>
  <c r="CE126" i="32"/>
  <c r="CD126" i="32"/>
  <c r="CE125" i="32"/>
  <c r="CD125" i="32"/>
  <c r="CE124" i="32"/>
  <c r="CD124" i="32"/>
  <c r="CE123" i="32"/>
  <c r="CD123" i="32"/>
  <c r="CE122" i="32"/>
  <c r="CE121" i="32"/>
  <c r="CD121" i="32"/>
  <c r="CE120" i="32"/>
  <c r="CD120" i="32"/>
  <c r="CE119" i="32"/>
  <c r="CD119" i="32"/>
  <c r="CD118" i="32"/>
  <c r="CE118" i="32" s="1"/>
  <c r="CE117" i="32"/>
  <c r="CD117" i="32"/>
  <c r="CD116" i="32"/>
  <c r="CE116" i="32" s="1"/>
  <c r="CE115" i="32"/>
  <c r="CD115" i="32"/>
  <c r="CE114" i="32"/>
  <c r="CD114" i="32"/>
  <c r="CE113" i="32"/>
  <c r="CD113" i="32"/>
  <c r="CE112" i="32"/>
  <c r="CD112" i="32"/>
  <c r="CE111" i="32"/>
  <c r="CE110" i="32"/>
  <c r="CD110" i="32" s="1"/>
  <c r="CE109" i="32"/>
  <c r="CD109" i="32"/>
  <c r="CE108" i="32"/>
  <c r="CE107" i="32"/>
  <c r="CE106" i="32"/>
  <c r="CD106" i="32" s="1"/>
  <c r="CE105" i="32"/>
  <c r="CD105" i="32"/>
  <c r="CE104" i="32"/>
  <c r="CE103" i="32"/>
  <c r="CD103" i="32"/>
  <c r="CE102" i="32"/>
  <c r="CD102" i="32"/>
  <c r="CE95" i="32"/>
  <c r="CD95" i="32"/>
  <c r="CD94" i="32"/>
  <c r="CE94" i="32" s="1"/>
  <c r="CE93" i="32"/>
  <c r="CE92" i="32"/>
  <c r="CD92" i="32" s="1"/>
  <c r="CE91" i="32"/>
  <c r="CD91" i="32"/>
  <c r="CE90" i="32"/>
  <c r="CD90" i="32"/>
  <c r="CC87" i="32"/>
  <c r="CC144" i="32" s="1"/>
  <c r="CB87" i="32"/>
  <c r="CA87" i="32"/>
  <c r="CA144" i="32" s="1"/>
  <c r="BZ87" i="32"/>
  <c r="BY87" i="32"/>
  <c r="BY144" i="32" s="1"/>
  <c r="BX87" i="32"/>
  <c r="BW87" i="32"/>
  <c r="BW144" i="32" s="1"/>
  <c r="BV87" i="32"/>
  <c r="BU87" i="32"/>
  <c r="BU144" i="32" s="1"/>
  <c r="BT87" i="32"/>
  <c r="BS87" i="32"/>
  <c r="BS144" i="32" s="1"/>
  <c r="BR87" i="32"/>
  <c r="BR144" i="32" s="1"/>
  <c r="BQ87" i="32"/>
  <c r="BQ144" i="32" s="1"/>
  <c r="BP87" i="32"/>
  <c r="BP144" i="32" s="1"/>
  <c r="BO87" i="32"/>
  <c r="BO144" i="32" s="1"/>
  <c r="BN87" i="32"/>
  <c r="BN144" i="32" s="1"/>
  <c r="BM87" i="32"/>
  <c r="BM144" i="32" s="1"/>
  <c r="BL87" i="32"/>
  <c r="BL144" i="32" s="1"/>
  <c r="BK87" i="32"/>
  <c r="BK144" i="32" s="1"/>
  <c r="BJ87" i="32"/>
  <c r="BJ144" i="32" s="1"/>
  <c r="BI87" i="32"/>
  <c r="BI144" i="32" s="1"/>
  <c r="BH87" i="32"/>
  <c r="BH144" i="32" s="1"/>
  <c r="BG87" i="32"/>
  <c r="BG144" i="32" s="1"/>
  <c r="BF87" i="32"/>
  <c r="BF144" i="32" s="1"/>
  <c r="BE87" i="32"/>
  <c r="BE144" i="32" s="1"/>
  <c r="BD87" i="32"/>
  <c r="BD144" i="32" s="1"/>
  <c r="BC87" i="32"/>
  <c r="BC144" i="32" s="1"/>
  <c r="BB87" i="32"/>
  <c r="BB144" i="32" s="1"/>
  <c r="BA87" i="32"/>
  <c r="BA144" i="32" s="1"/>
  <c r="AZ87" i="32"/>
  <c r="AZ144" i="32" s="1"/>
  <c r="AY87" i="32"/>
  <c r="AX87" i="32"/>
  <c r="AX144" i="32" s="1"/>
  <c r="AW87" i="32"/>
  <c r="AV87" i="32"/>
  <c r="AV144" i="32" s="1"/>
  <c r="AU87" i="32"/>
  <c r="AT87" i="32"/>
  <c r="AT144" i="32" s="1"/>
  <c r="AS87" i="32"/>
  <c r="AR87" i="32"/>
  <c r="AR144" i="32" s="1"/>
  <c r="AQ87" i="32"/>
  <c r="AP87" i="32"/>
  <c r="AP144" i="32" s="1"/>
  <c r="AO87" i="32"/>
  <c r="AN87" i="32"/>
  <c r="AM87" i="32"/>
  <c r="AL87" i="32"/>
  <c r="AL144" i="32" s="1"/>
  <c r="AK87" i="32"/>
  <c r="AJ87" i="32"/>
  <c r="AJ144" i="32" s="1"/>
  <c r="AI87" i="32"/>
  <c r="AH87" i="32"/>
  <c r="AH144" i="32" s="1"/>
  <c r="AG87" i="32"/>
  <c r="AF87" i="32"/>
  <c r="AF144" i="32" s="1"/>
  <c r="AE87" i="32"/>
  <c r="AD87" i="32"/>
  <c r="AD144" i="32" s="1"/>
  <c r="AC87" i="32"/>
  <c r="AB87" i="32"/>
  <c r="AB144" i="32" s="1"/>
  <c r="AA87" i="32"/>
  <c r="Z87" i="32"/>
  <c r="Z144" i="32" s="1"/>
  <c r="Y87" i="32"/>
  <c r="X87" i="32"/>
  <c r="X144" i="32" s="1"/>
  <c r="W87" i="32"/>
  <c r="V87" i="32"/>
  <c r="V144" i="32" s="1"/>
  <c r="U87" i="32"/>
  <c r="T87" i="32"/>
  <c r="T144" i="32" s="1"/>
  <c r="S87" i="32"/>
  <c r="R87" i="32"/>
  <c r="R144" i="32" s="1"/>
  <c r="Q87" i="32"/>
  <c r="P87" i="32"/>
  <c r="P144" i="32" s="1"/>
  <c r="O87" i="32"/>
  <c r="N87" i="32"/>
  <c r="N144" i="32" s="1"/>
  <c r="M87" i="32"/>
  <c r="L87" i="32"/>
  <c r="L144" i="32" s="1"/>
  <c r="K87" i="32"/>
  <c r="J87" i="32"/>
  <c r="J144" i="32" s="1"/>
  <c r="I87" i="32"/>
  <c r="H87" i="32"/>
  <c r="H144" i="32" s="1"/>
  <c r="G87" i="32"/>
  <c r="F87" i="32"/>
  <c r="E87" i="32"/>
  <c r="D87" i="32"/>
  <c r="C87" i="32"/>
  <c r="CD86" i="32"/>
  <c r="CE86" i="32" s="1"/>
  <c r="CE85" i="32"/>
  <c r="CE84" i="32"/>
  <c r="CD84" i="32" s="1"/>
  <c r="CE83" i="32"/>
  <c r="CD83" i="32"/>
  <c r="CE82" i="32"/>
  <c r="CD82" i="32"/>
  <c r="CE81" i="32"/>
  <c r="CD81" i="32"/>
  <c r="CE80" i="32"/>
  <c r="CD80" i="32"/>
  <c r="CE79" i="32"/>
  <c r="CD79" i="32"/>
  <c r="CE78" i="32"/>
  <c r="CD78" i="32"/>
  <c r="CE77" i="32"/>
  <c r="CD77" i="32"/>
  <c r="CE76" i="32"/>
  <c r="CD76" i="32"/>
  <c r="CE75" i="32"/>
  <c r="CD75" i="32"/>
  <c r="CE74" i="32"/>
  <c r="CE73" i="32"/>
  <c r="CD73" i="32"/>
  <c r="CE72" i="32"/>
  <c r="CE71" i="32"/>
  <c r="CE70" i="32"/>
  <c r="CE69" i="32"/>
  <c r="CD69" i="32" s="1"/>
  <c r="CE68" i="32"/>
  <c r="CE67" i="32"/>
  <c r="CE66" i="32"/>
  <c r="CD66" i="32" s="1"/>
  <c r="CE65" i="32"/>
  <c r="CE64" i="32"/>
  <c r="CE63" i="32"/>
  <c r="CD63" i="32" s="1"/>
  <c r="CE62" i="32"/>
  <c r="CE87" i="32" s="1"/>
  <c r="CD62" i="32"/>
  <c r="CC59" i="32"/>
  <c r="CB59" i="32"/>
  <c r="CA59" i="32"/>
  <c r="BZ59" i="32"/>
  <c r="BY59" i="32"/>
  <c r="BX59" i="32"/>
  <c r="BW59" i="32"/>
  <c r="BV59" i="32"/>
  <c r="BU59" i="32"/>
  <c r="BT59" i="32"/>
  <c r="BS59" i="32"/>
  <c r="BR59" i="32"/>
  <c r="BQ59" i="32"/>
  <c r="BP59" i="32"/>
  <c r="BO59" i="32"/>
  <c r="BN59" i="32"/>
  <c r="BM59" i="32"/>
  <c r="BL59" i="32"/>
  <c r="BK59" i="32"/>
  <c r="BJ59" i="32"/>
  <c r="BI59" i="32"/>
  <c r="BH59" i="32"/>
  <c r="BG59" i="32"/>
  <c r="BF59" i="32"/>
  <c r="BE59" i="32"/>
  <c r="BD59" i="32"/>
  <c r="BC59" i="32"/>
  <c r="BB59" i="32"/>
  <c r="BA59" i="32"/>
  <c r="AZ59" i="32"/>
  <c r="AY59" i="32"/>
  <c r="AX59" i="32"/>
  <c r="AW59" i="32"/>
  <c r="AV59" i="32"/>
  <c r="AU59" i="32"/>
  <c r="AT59" i="32"/>
  <c r="AS59" i="32"/>
  <c r="AR59" i="32"/>
  <c r="AQ59" i="32"/>
  <c r="AP59" i="32"/>
  <c r="AO59" i="32"/>
  <c r="AN59" i="32"/>
  <c r="AM59" i="32"/>
  <c r="AL59" i="32"/>
  <c r="AK59" i="32"/>
  <c r="AJ59" i="32"/>
  <c r="AI59" i="32"/>
  <c r="AH59" i="32"/>
  <c r="AG59" i="32"/>
  <c r="AF59" i="32"/>
  <c r="AE59" i="32"/>
  <c r="AD59" i="32"/>
  <c r="AC59" i="32"/>
  <c r="AB59" i="32"/>
  <c r="AA59" i="32"/>
  <c r="Z59" i="32"/>
  <c r="Y59" i="32"/>
  <c r="X59" i="32"/>
  <c r="W59" i="32"/>
  <c r="V59" i="32"/>
  <c r="U59" i="32"/>
  <c r="T59" i="32"/>
  <c r="S59" i="32"/>
  <c r="R59" i="32"/>
  <c r="Q59" i="32"/>
  <c r="P59" i="32"/>
  <c r="O59" i="32"/>
  <c r="N59" i="32"/>
  <c r="M59" i="32"/>
  <c r="L59" i="32"/>
  <c r="K59" i="32"/>
  <c r="J59" i="32"/>
  <c r="I59" i="32"/>
  <c r="H59" i="32"/>
  <c r="G59" i="32"/>
  <c r="F59" i="32"/>
  <c r="E59" i="32"/>
  <c r="D59" i="32"/>
  <c r="C59" i="32"/>
  <c r="CE58" i="32"/>
  <c r="CE57" i="32"/>
  <c r="CD57" i="32" s="1"/>
  <c r="CE56" i="32"/>
  <c r="CD56" i="32" s="1"/>
  <c r="CE55" i="32"/>
  <c r="CE54" i="32"/>
  <c r="CE53" i="32"/>
  <c r="CD53" i="32" s="1"/>
  <c r="CE52" i="32"/>
  <c r="CE51" i="32"/>
  <c r="CD51" i="32"/>
  <c r="CE50" i="32"/>
  <c r="CE49" i="32"/>
  <c r="CE48" i="32"/>
  <c r="CE47" i="32"/>
  <c r="CE46" i="32"/>
  <c r="CE45" i="32"/>
  <c r="CE44" i="32"/>
  <c r="CE43" i="32"/>
  <c r="CE42" i="32"/>
  <c r="CE41" i="32"/>
  <c r="CE40" i="32"/>
  <c r="CD40" i="32"/>
  <c r="CE39" i="32"/>
  <c r="CE38" i="32"/>
  <c r="CD38" i="32" s="1"/>
  <c r="CE37" i="32"/>
  <c r="CE36" i="32"/>
  <c r="CE35" i="32"/>
  <c r="CE34" i="32"/>
  <c r="CE33" i="32"/>
  <c r="CD33" i="32" s="1"/>
  <c r="CE32" i="32"/>
  <c r="CE31" i="32"/>
  <c r="CD31" i="32"/>
  <c r="CE30" i="32"/>
  <c r="CE29" i="32"/>
  <c r="CE28" i="32"/>
  <c r="CE27" i="32"/>
  <c r="CD27" i="32" s="1"/>
  <c r="CE26" i="32"/>
  <c r="CE25" i="32"/>
  <c r="CD25" i="32"/>
  <c r="CE24" i="32"/>
  <c r="CD24" i="32"/>
  <c r="CE23" i="32"/>
  <c r="CE22" i="32"/>
  <c r="CE21" i="32"/>
  <c r="CE20" i="32"/>
  <c r="CE19" i="32"/>
  <c r="CE18" i="32"/>
  <c r="CE17" i="32"/>
  <c r="CE16" i="32"/>
  <c r="CD16" i="32" s="1"/>
  <c r="CE15" i="32"/>
  <c r="CE14" i="32"/>
  <c r="CE13" i="32"/>
  <c r="CE12" i="32"/>
  <c r="CE11" i="32"/>
  <c r="CE10" i="32"/>
  <c r="CE59" i="32" s="1"/>
  <c r="CD10" i="32"/>
  <c r="CD9" i="32"/>
  <c r="CE9" i="32" s="1"/>
  <c r="BA155" i="27"/>
  <c r="N4" i="31"/>
  <c r="O4" i="31"/>
  <c r="P4" i="31"/>
  <c r="Q4" i="31"/>
  <c r="R4" i="31"/>
  <c r="S4" i="31"/>
  <c r="T4" i="31"/>
  <c r="U4" i="31"/>
  <c r="V4" i="31"/>
  <c r="W4" i="31"/>
  <c r="X4" i="31"/>
  <c r="Y4" i="31"/>
  <c r="Z4" i="31"/>
  <c r="AA4" i="31"/>
  <c r="AB4" i="31"/>
  <c r="AC4" i="31"/>
  <c r="AD4" i="31"/>
  <c r="AE4" i="31"/>
  <c r="AF4" i="31"/>
  <c r="AG4" i="31"/>
  <c r="AH4" i="31"/>
  <c r="AI4" i="31"/>
  <c r="D3" i="31"/>
  <c r="E3" i="31"/>
  <c r="D4" i="31"/>
  <c r="E4" i="31"/>
  <c r="E5" i="31" s="1"/>
  <c r="F4" i="31"/>
  <c r="G4" i="31"/>
  <c r="H4" i="31"/>
  <c r="I4" i="31"/>
  <c r="J4" i="31"/>
  <c r="K4" i="31"/>
  <c r="L4" i="31"/>
  <c r="M4" i="31"/>
  <c r="C4" i="31"/>
  <c r="C3" i="31"/>
  <c r="D5" i="31"/>
  <c r="C5" i="31"/>
  <c r="CC179" i="30"/>
  <c r="CC180" i="30" s="1"/>
  <c r="CB179" i="30"/>
  <c r="CB180" i="30" s="1"/>
  <c r="CA179" i="30"/>
  <c r="CA180" i="30" s="1"/>
  <c r="BZ179" i="30"/>
  <c r="BZ180" i="30" s="1"/>
  <c r="BY179" i="30"/>
  <c r="BY180" i="30" s="1"/>
  <c r="BX179" i="30"/>
  <c r="BX180" i="30" s="1"/>
  <c r="BW179" i="30"/>
  <c r="BW180" i="30" s="1"/>
  <c r="BV179" i="30"/>
  <c r="BV180" i="30" s="1"/>
  <c r="BU179" i="30"/>
  <c r="BU180" i="30" s="1"/>
  <c r="BT179" i="30"/>
  <c r="BT180" i="30" s="1"/>
  <c r="BS179" i="30"/>
  <c r="BS180" i="30" s="1"/>
  <c r="BR179" i="30"/>
  <c r="BR180" i="30" s="1"/>
  <c r="BQ179" i="30"/>
  <c r="BQ180" i="30" s="1"/>
  <c r="BP179" i="30"/>
  <c r="BP180" i="30" s="1"/>
  <c r="BO179" i="30"/>
  <c r="BO180" i="30" s="1"/>
  <c r="BN179" i="30"/>
  <c r="BN180" i="30" s="1"/>
  <c r="BM179" i="30"/>
  <c r="BM180" i="30" s="1"/>
  <c r="BL179" i="30"/>
  <c r="BL180" i="30" s="1"/>
  <c r="BK179" i="30"/>
  <c r="BK180" i="30" s="1"/>
  <c r="BJ179" i="30"/>
  <c r="BJ180" i="30" s="1"/>
  <c r="BI179" i="30"/>
  <c r="BI180" i="30" s="1"/>
  <c r="BH179" i="30"/>
  <c r="BH180" i="30" s="1"/>
  <c r="BG179" i="30"/>
  <c r="BG180" i="30" s="1"/>
  <c r="BF179" i="30"/>
  <c r="BF180" i="30" s="1"/>
  <c r="BE179" i="30"/>
  <c r="BE180" i="30" s="1"/>
  <c r="BD179" i="30"/>
  <c r="BD180" i="30" s="1"/>
  <c r="BC179" i="30"/>
  <c r="BC180" i="30" s="1"/>
  <c r="BB179" i="30"/>
  <c r="BB180" i="30" s="1"/>
  <c r="BA179" i="30"/>
  <c r="BA180" i="30" s="1"/>
  <c r="AZ179" i="30"/>
  <c r="AZ180" i="30" s="1"/>
  <c r="AY179" i="30"/>
  <c r="AY180" i="30" s="1"/>
  <c r="AX179" i="30"/>
  <c r="AX180" i="30" s="1"/>
  <c r="AW179" i="30"/>
  <c r="AW180" i="30" s="1"/>
  <c r="AV179" i="30"/>
  <c r="AV180" i="30" s="1"/>
  <c r="AU179" i="30"/>
  <c r="AU180" i="30" s="1"/>
  <c r="AT179" i="30"/>
  <c r="AT180" i="30" s="1"/>
  <c r="AS179" i="30"/>
  <c r="AS180" i="30" s="1"/>
  <c r="AR179" i="30"/>
  <c r="AR180" i="30" s="1"/>
  <c r="AQ179" i="30"/>
  <c r="AQ180" i="30" s="1"/>
  <c r="AP179" i="30"/>
  <c r="AP180" i="30" s="1"/>
  <c r="AO179" i="30"/>
  <c r="AO180" i="30" s="1"/>
  <c r="AN179" i="30"/>
  <c r="AN180" i="30" s="1"/>
  <c r="AM179" i="30"/>
  <c r="AM180" i="30" s="1"/>
  <c r="AL179" i="30"/>
  <c r="AL180" i="30" s="1"/>
  <c r="AK179" i="30"/>
  <c r="AK180" i="30" s="1"/>
  <c r="AJ179" i="30"/>
  <c r="AJ180" i="30" s="1"/>
  <c r="AI179" i="30"/>
  <c r="AI180" i="30" s="1"/>
  <c r="AH179" i="30"/>
  <c r="AH180" i="30" s="1"/>
  <c r="AG179" i="30"/>
  <c r="AG180" i="30" s="1"/>
  <c r="AF179" i="30"/>
  <c r="AF180" i="30" s="1"/>
  <c r="AE179" i="30"/>
  <c r="AE180" i="30" s="1"/>
  <c r="AD179" i="30"/>
  <c r="AD180" i="30" s="1"/>
  <c r="AC179" i="30"/>
  <c r="AC180" i="30" s="1"/>
  <c r="AB179" i="30"/>
  <c r="AB180" i="30" s="1"/>
  <c r="AA179" i="30"/>
  <c r="AA180" i="30" s="1"/>
  <c r="Z179" i="30"/>
  <c r="Z180" i="30" s="1"/>
  <c r="Y179" i="30"/>
  <c r="Y180" i="30" s="1"/>
  <c r="X179" i="30"/>
  <c r="X180" i="30" s="1"/>
  <c r="W179" i="30"/>
  <c r="W180" i="30" s="1"/>
  <c r="V179" i="30"/>
  <c r="V180" i="30" s="1"/>
  <c r="U179" i="30"/>
  <c r="U180" i="30" s="1"/>
  <c r="T179" i="30"/>
  <c r="T180" i="30" s="1"/>
  <c r="S179" i="30"/>
  <c r="S180" i="30" s="1"/>
  <c r="R179" i="30"/>
  <c r="R180" i="30" s="1"/>
  <c r="Q179" i="30"/>
  <c r="Q180" i="30" s="1"/>
  <c r="P179" i="30"/>
  <c r="P180" i="30" s="1"/>
  <c r="O179" i="30"/>
  <c r="O180" i="30" s="1"/>
  <c r="N179" i="30"/>
  <c r="N180" i="30" s="1"/>
  <c r="M179" i="30"/>
  <c r="M180" i="30" s="1"/>
  <c r="L179" i="30"/>
  <c r="L180" i="30" s="1"/>
  <c r="K179" i="30"/>
  <c r="K180" i="30" s="1"/>
  <c r="J179" i="30"/>
  <c r="J180" i="30" s="1"/>
  <c r="I179" i="30"/>
  <c r="I180" i="30" s="1"/>
  <c r="H179" i="30"/>
  <c r="H180" i="30" s="1"/>
  <c r="G179" i="30"/>
  <c r="G180" i="30" s="1"/>
  <c r="F179" i="30"/>
  <c r="F180" i="30" s="1"/>
  <c r="E179" i="30"/>
  <c r="E180" i="30" s="1"/>
  <c r="D179" i="30"/>
  <c r="D180" i="30" s="1"/>
  <c r="C179" i="30"/>
  <c r="C180" i="30" s="1"/>
  <c r="CD180" i="30" s="1"/>
  <c r="CD178" i="30"/>
  <c r="CD177" i="30"/>
  <c r="CD176" i="30"/>
  <c r="CD175" i="30"/>
  <c r="CD174" i="30"/>
  <c r="CD173" i="30"/>
  <c r="CD172" i="30"/>
  <c r="CC170" i="30"/>
  <c r="CB170" i="30"/>
  <c r="CA170" i="30"/>
  <c r="BZ170" i="30"/>
  <c r="BY170" i="30"/>
  <c r="BX170" i="30"/>
  <c r="BW170" i="30"/>
  <c r="BV170" i="30"/>
  <c r="BU170" i="30"/>
  <c r="BT170" i="30"/>
  <c r="BS170" i="30"/>
  <c r="BR170" i="30"/>
  <c r="BQ170" i="30"/>
  <c r="BP170" i="30"/>
  <c r="BO170" i="30"/>
  <c r="BN170" i="30"/>
  <c r="BM170" i="30"/>
  <c r="BL170" i="30"/>
  <c r="BN166" i="30" s="1"/>
  <c r="BK170" i="30"/>
  <c r="BJ170" i="30"/>
  <c r="BI170" i="30"/>
  <c r="BH170" i="30"/>
  <c r="BG170" i="30"/>
  <c r="BF170" i="30"/>
  <c r="BE170" i="30"/>
  <c r="BD170" i="30"/>
  <c r="BC170" i="30"/>
  <c r="BB170" i="30"/>
  <c r="BD166" i="30" s="1"/>
  <c r="BA170" i="30"/>
  <c r="AZ170" i="30"/>
  <c r="AY170" i="30"/>
  <c r="AX170" i="30"/>
  <c r="AW170" i="30"/>
  <c r="AV170" i="30"/>
  <c r="AU170" i="30"/>
  <c r="AT170" i="30"/>
  <c r="AS170" i="30"/>
  <c r="AR170" i="30"/>
  <c r="AT166" i="30" s="1"/>
  <c r="AQ170" i="30"/>
  <c r="AP170" i="30"/>
  <c r="AO170" i="30"/>
  <c r="AN170" i="30"/>
  <c r="AM170" i="30"/>
  <c r="AL170" i="30"/>
  <c r="AK170" i="30"/>
  <c r="AJ170" i="30"/>
  <c r="AI170" i="30"/>
  <c r="AH170" i="30"/>
  <c r="AJ166" i="30" s="1"/>
  <c r="AG170" i="30"/>
  <c r="AF170" i="30"/>
  <c r="AE170" i="30"/>
  <c r="AD170" i="30"/>
  <c r="AC170" i="30"/>
  <c r="AB170" i="30"/>
  <c r="AA170" i="30"/>
  <c r="Z170" i="30"/>
  <c r="Y170" i="30"/>
  <c r="X170" i="30"/>
  <c r="Z166" i="30" s="1"/>
  <c r="W170" i="30"/>
  <c r="V170" i="30"/>
  <c r="U170" i="30"/>
  <c r="T170" i="30"/>
  <c r="S170" i="30"/>
  <c r="R170" i="30"/>
  <c r="Q170" i="30"/>
  <c r="P170" i="30"/>
  <c r="O170" i="30"/>
  <c r="N170" i="30"/>
  <c r="P166" i="30" s="1"/>
  <c r="T166" i="30" s="1"/>
  <c r="AD166" i="30" s="1"/>
  <c r="M170" i="30"/>
  <c r="L170" i="30"/>
  <c r="K170" i="30"/>
  <c r="J170" i="30"/>
  <c r="I170" i="30"/>
  <c r="H170" i="30"/>
  <c r="G170" i="30"/>
  <c r="F170" i="30"/>
  <c r="E170" i="30"/>
  <c r="D170" i="30"/>
  <c r="C170" i="30"/>
  <c r="G166" i="30"/>
  <c r="CC164" i="30"/>
  <c r="CB164" i="30"/>
  <c r="CA164" i="30"/>
  <c r="BZ164" i="30"/>
  <c r="BY164" i="30"/>
  <c r="BX164" i="30"/>
  <c r="BW164" i="30"/>
  <c r="BV164" i="30"/>
  <c r="BU164" i="30"/>
  <c r="BT164" i="30"/>
  <c r="BS164" i="30"/>
  <c r="BR164" i="30"/>
  <c r="BQ164" i="30"/>
  <c r="BP164" i="30"/>
  <c r="BO164" i="30"/>
  <c r="BN164" i="30"/>
  <c r="BM164" i="30"/>
  <c r="BL164" i="30"/>
  <c r="BN160" i="30" s="1"/>
  <c r="BK164" i="30"/>
  <c r="BI164" i="30"/>
  <c r="BH164" i="30"/>
  <c r="BG164" i="30"/>
  <c r="BF164" i="30"/>
  <c r="BE164" i="30"/>
  <c r="BD164" i="30"/>
  <c r="BC164" i="30"/>
  <c r="BB164" i="30"/>
  <c r="BA164" i="30"/>
  <c r="BD160" i="30" s="1"/>
  <c r="AZ164" i="30"/>
  <c r="AY164" i="30"/>
  <c r="AX164" i="30"/>
  <c r="AW164" i="30"/>
  <c r="AV164" i="30"/>
  <c r="AU164" i="30"/>
  <c r="AT164" i="30"/>
  <c r="AS164" i="30"/>
  <c r="AR164" i="30"/>
  <c r="AQ164" i="30"/>
  <c r="AT160" i="30" s="1"/>
  <c r="AP164" i="30"/>
  <c r="AO164" i="30"/>
  <c r="AN164" i="30"/>
  <c r="AM164" i="30"/>
  <c r="AL164" i="30"/>
  <c r="AK164" i="30"/>
  <c r="AK153" i="30" s="1"/>
  <c r="AK155" i="30" s="1"/>
  <c r="AK184" i="30" s="1"/>
  <c r="AJ164" i="30"/>
  <c r="AI164" i="30"/>
  <c r="AI153" i="30" s="1"/>
  <c r="AI155" i="30" s="1"/>
  <c r="AH164" i="30"/>
  <c r="AG164" i="30"/>
  <c r="AJ160" i="30" s="1"/>
  <c r="AF164" i="30"/>
  <c r="AE164" i="30"/>
  <c r="AE153" i="30" s="1"/>
  <c r="AE155" i="30" s="1"/>
  <c r="AD164" i="30"/>
  <c r="AC164" i="30"/>
  <c r="AC153" i="30" s="1"/>
  <c r="AC155" i="30" s="1"/>
  <c r="AC184" i="30" s="1"/>
  <c r="AB164" i="30"/>
  <c r="AA164" i="30"/>
  <c r="AA153" i="30" s="1"/>
  <c r="AA155" i="30" s="1"/>
  <c r="Z164" i="30"/>
  <c r="Y164" i="30"/>
  <c r="Z160" i="30" s="1"/>
  <c r="X164" i="30"/>
  <c r="V164" i="30"/>
  <c r="U164" i="30"/>
  <c r="T164" i="30"/>
  <c r="S164" i="30"/>
  <c r="R164" i="30"/>
  <c r="Q164" i="30"/>
  <c r="P164" i="30"/>
  <c r="O164" i="30"/>
  <c r="N164" i="30"/>
  <c r="P160" i="30" s="1"/>
  <c r="T160" i="30" s="1"/>
  <c r="AD160" i="30" s="1"/>
  <c r="L164" i="30"/>
  <c r="K164" i="30"/>
  <c r="K153" i="30" s="1"/>
  <c r="K155" i="30" s="1"/>
  <c r="J164" i="30"/>
  <c r="I164" i="30"/>
  <c r="I153" i="30" s="1"/>
  <c r="I155" i="30" s="1"/>
  <c r="I184" i="30" s="1"/>
  <c r="G164" i="30"/>
  <c r="F164" i="30"/>
  <c r="E164" i="30"/>
  <c r="D164" i="30"/>
  <c r="C164" i="30"/>
  <c r="G160" i="30"/>
  <c r="CC155" i="30"/>
  <c r="BY155" i="30"/>
  <c r="BM155" i="30"/>
  <c r="BI155" i="30"/>
  <c r="CC154" i="30"/>
  <c r="CB154" i="30"/>
  <c r="CA154" i="30"/>
  <c r="BZ154" i="30"/>
  <c r="BY154" i="30"/>
  <c r="BX154" i="30"/>
  <c r="BW154" i="30"/>
  <c r="BV154" i="30"/>
  <c r="BU154" i="30"/>
  <c r="BU155" i="30" s="1"/>
  <c r="BT154" i="30"/>
  <c r="BS154" i="30"/>
  <c r="BR154" i="30"/>
  <c r="BQ154" i="30"/>
  <c r="BQ155" i="30" s="1"/>
  <c r="BP154" i="30"/>
  <c r="BO154" i="30"/>
  <c r="BN154" i="30"/>
  <c r="BM154" i="30"/>
  <c r="BL154" i="30"/>
  <c r="BK154" i="30"/>
  <c r="BJ154" i="30"/>
  <c r="BI154" i="30"/>
  <c r="BH154" i="30"/>
  <c r="BG154" i="30"/>
  <c r="BF154" i="30"/>
  <c r="BE154" i="30"/>
  <c r="BD154" i="30"/>
  <c r="BC154" i="30"/>
  <c r="BB154" i="30"/>
  <c r="BA154" i="30"/>
  <c r="AZ154" i="30"/>
  <c r="AY154" i="30"/>
  <c r="AX154" i="30"/>
  <c r="AW154" i="30"/>
  <c r="AV154" i="30"/>
  <c r="AU154" i="30"/>
  <c r="AT154" i="30"/>
  <c r="AS154" i="30"/>
  <c r="AR154" i="30"/>
  <c r="AQ154" i="30"/>
  <c r="AP154" i="30"/>
  <c r="AO154" i="30"/>
  <c r="AN154" i="30"/>
  <c r="AM154" i="30"/>
  <c r="AL154" i="30"/>
  <c r="AK154" i="30"/>
  <c r="AJ154" i="30"/>
  <c r="AI154" i="30"/>
  <c r="AH154" i="30"/>
  <c r="AG154" i="30"/>
  <c r="AF154" i="30"/>
  <c r="AE154" i="30"/>
  <c r="AD154" i="30"/>
  <c r="AC154" i="30"/>
  <c r="AB154" i="30"/>
  <c r="AA154" i="30"/>
  <c r="Z154" i="30"/>
  <c r="Y154" i="30"/>
  <c r="X154" i="30"/>
  <c r="W154" i="30"/>
  <c r="V154" i="30"/>
  <c r="U154" i="30"/>
  <c r="T154" i="30"/>
  <c r="S154" i="30"/>
  <c r="R154" i="30"/>
  <c r="Q154" i="30"/>
  <c r="P154" i="30"/>
  <c r="O154" i="30"/>
  <c r="N154" i="30"/>
  <c r="M154" i="30"/>
  <c r="L154" i="30"/>
  <c r="K154" i="30"/>
  <c r="J154" i="30"/>
  <c r="I154" i="30"/>
  <c r="H154" i="30"/>
  <c r="G154" i="30"/>
  <c r="F154" i="30"/>
  <c r="E154" i="30"/>
  <c r="D154" i="30"/>
  <c r="D155" i="30" s="1"/>
  <c r="C154" i="30"/>
  <c r="C155" i="30" s="1"/>
  <c r="CC153" i="30"/>
  <c r="CB153" i="30"/>
  <c r="CB155" i="30" s="1"/>
  <c r="CA153" i="30"/>
  <c r="CA155" i="30" s="1"/>
  <c r="BZ153" i="30"/>
  <c r="BZ155" i="30" s="1"/>
  <c r="BY153" i="30"/>
  <c r="BX153" i="30"/>
  <c r="BX155" i="30" s="1"/>
  <c r="BW153" i="30"/>
  <c r="BW155" i="30" s="1"/>
  <c r="BV153" i="30"/>
  <c r="BV155" i="30" s="1"/>
  <c r="BU153" i="30"/>
  <c r="BT153" i="30"/>
  <c r="BT155" i="30" s="1"/>
  <c r="BS153" i="30"/>
  <c r="BR153" i="30"/>
  <c r="BR155" i="30" s="1"/>
  <c r="BQ153" i="30"/>
  <c r="BP153" i="30"/>
  <c r="BP155" i="30" s="1"/>
  <c r="BO153" i="30"/>
  <c r="BO155" i="30" s="1"/>
  <c r="BN153" i="30"/>
  <c r="BN155" i="30" s="1"/>
  <c r="BM153" i="30"/>
  <c r="BL153" i="30"/>
  <c r="BL155" i="30" s="1"/>
  <c r="BK153" i="30"/>
  <c r="BK155" i="30" s="1"/>
  <c r="BJ153" i="30"/>
  <c r="BJ155" i="30" s="1"/>
  <c r="BI153" i="30"/>
  <c r="BH153" i="30"/>
  <c r="BH155" i="30" s="1"/>
  <c r="BG153" i="30"/>
  <c r="BG155" i="30" s="1"/>
  <c r="BF153" i="30"/>
  <c r="BF155" i="30" s="1"/>
  <c r="BE153" i="30"/>
  <c r="BE155" i="30" s="1"/>
  <c r="BD153" i="30"/>
  <c r="BD155" i="30" s="1"/>
  <c r="BC153" i="30"/>
  <c r="BC155" i="30" s="1"/>
  <c r="BB153" i="30"/>
  <c r="BB155" i="30" s="1"/>
  <c r="BA153" i="30"/>
  <c r="BA155" i="30" s="1"/>
  <c r="AZ153" i="30"/>
  <c r="AZ155" i="30" s="1"/>
  <c r="AY153" i="30"/>
  <c r="AY155" i="30" s="1"/>
  <c r="AX153" i="30"/>
  <c r="AX155" i="30" s="1"/>
  <c r="AW153" i="30"/>
  <c r="AW155" i="30" s="1"/>
  <c r="AV153" i="30"/>
  <c r="AV155" i="30" s="1"/>
  <c r="AU153" i="30"/>
  <c r="AU155" i="30" s="1"/>
  <c r="AT153" i="30"/>
  <c r="AT155" i="30" s="1"/>
  <c r="AS153" i="30"/>
  <c r="AS155" i="30" s="1"/>
  <c r="AR153" i="30"/>
  <c r="AR155" i="30" s="1"/>
  <c r="AQ153" i="30"/>
  <c r="AQ155" i="30" s="1"/>
  <c r="AP153" i="30"/>
  <c r="AP155" i="30" s="1"/>
  <c r="AO153" i="30"/>
  <c r="AO155" i="30" s="1"/>
  <c r="AN153" i="30"/>
  <c r="AN155" i="30" s="1"/>
  <c r="AM153" i="30"/>
  <c r="AM155" i="30" s="1"/>
  <c r="AL153" i="30"/>
  <c r="AL155" i="30" s="1"/>
  <c r="AJ153" i="30"/>
  <c r="AJ155" i="30" s="1"/>
  <c r="AH153" i="30"/>
  <c r="AH155" i="30" s="1"/>
  <c r="AF153" i="30"/>
  <c r="AF155" i="30" s="1"/>
  <c r="AD153" i="30"/>
  <c r="AD155" i="30" s="1"/>
  <c r="AB153" i="30"/>
  <c r="AB155" i="30" s="1"/>
  <c r="Z153" i="30"/>
  <c r="Z155" i="30" s="1"/>
  <c r="X153" i="30"/>
  <c r="X155" i="30" s="1"/>
  <c r="W153" i="30"/>
  <c r="W155" i="30" s="1"/>
  <c r="V153" i="30"/>
  <c r="V155" i="30" s="1"/>
  <c r="U153" i="30"/>
  <c r="U155" i="30" s="1"/>
  <c r="U184" i="30" s="1"/>
  <c r="T153" i="30"/>
  <c r="T155" i="30" s="1"/>
  <c r="S153" i="30"/>
  <c r="S155" i="30" s="1"/>
  <c r="R153" i="30"/>
  <c r="R155" i="30" s="1"/>
  <c r="Q153" i="30"/>
  <c r="Q155" i="30" s="1"/>
  <c r="Q184" i="30" s="1"/>
  <c r="P153" i="30"/>
  <c r="P155" i="30" s="1"/>
  <c r="O153" i="30"/>
  <c r="O155" i="30" s="1"/>
  <c r="N153" i="30"/>
  <c r="N155" i="30" s="1"/>
  <c r="M153" i="30"/>
  <c r="M155" i="30" s="1"/>
  <c r="M184" i="30" s="1"/>
  <c r="L153" i="30"/>
  <c r="L155" i="30" s="1"/>
  <c r="J153" i="30"/>
  <c r="J155" i="30" s="1"/>
  <c r="H153" i="30"/>
  <c r="H155" i="30" s="1"/>
  <c r="G153" i="30"/>
  <c r="G155" i="30" s="1"/>
  <c r="F153" i="30"/>
  <c r="F155" i="30" s="1"/>
  <c r="E153" i="30"/>
  <c r="E155" i="30" s="1"/>
  <c r="E184" i="30" s="1"/>
  <c r="CC142" i="30"/>
  <c r="CB142" i="30"/>
  <c r="CA142" i="30"/>
  <c r="BZ142" i="30"/>
  <c r="BY142" i="30"/>
  <c r="BX142" i="30"/>
  <c r="BW142" i="30"/>
  <c r="BV142" i="30"/>
  <c r="BU142" i="30"/>
  <c r="BT142" i="30"/>
  <c r="BS142" i="30"/>
  <c r="BR142" i="30"/>
  <c r="BQ142" i="30"/>
  <c r="BP142" i="30"/>
  <c r="BO142" i="30"/>
  <c r="BN142" i="30"/>
  <c r="BM142" i="30"/>
  <c r="BL142" i="30"/>
  <c r="BK142" i="30"/>
  <c r="BJ142" i="30"/>
  <c r="BI142" i="30"/>
  <c r="BH142" i="30"/>
  <c r="BG142" i="30"/>
  <c r="BF142" i="30"/>
  <c r="BE142" i="30"/>
  <c r="BD142" i="30"/>
  <c r="BC142" i="30"/>
  <c r="BB142" i="30"/>
  <c r="BA142" i="30"/>
  <c r="AZ142" i="30"/>
  <c r="AY142" i="30"/>
  <c r="AX142" i="30"/>
  <c r="AW142" i="30"/>
  <c r="AV142" i="30"/>
  <c r="AU142" i="30"/>
  <c r="AT142" i="30"/>
  <c r="AS142" i="30"/>
  <c r="AR142" i="30"/>
  <c r="AQ142" i="30"/>
  <c r="AP142" i="30"/>
  <c r="AO142" i="30"/>
  <c r="AN142" i="30"/>
  <c r="AM142" i="30"/>
  <c r="AL142" i="30"/>
  <c r="AK142" i="30"/>
  <c r="AJ142" i="30"/>
  <c r="AI142" i="30"/>
  <c r="AH142" i="30"/>
  <c r="AG142" i="30"/>
  <c r="AF142" i="30"/>
  <c r="AE142" i="30"/>
  <c r="AD142" i="30"/>
  <c r="AC142" i="30"/>
  <c r="AB142" i="30"/>
  <c r="AA142" i="30"/>
  <c r="Z142" i="30"/>
  <c r="Y142" i="30"/>
  <c r="X142" i="30"/>
  <c r="W142" i="30"/>
  <c r="V142" i="30"/>
  <c r="U142" i="30"/>
  <c r="T142" i="30"/>
  <c r="S142" i="30"/>
  <c r="R142" i="30"/>
  <c r="Q142" i="30"/>
  <c r="P142" i="30"/>
  <c r="O142" i="30"/>
  <c r="N142" i="30"/>
  <c r="M142" i="30"/>
  <c r="L142" i="30"/>
  <c r="K142" i="30"/>
  <c r="J142" i="30"/>
  <c r="I142" i="30"/>
  <c r="H142" i="30"/>
  <c r="G142" i="30"/>
  <c r="F142" i="30"/>
  <c r="E142" i="30"/>
  <c r="D142" i="30"/>
  <c r="C142" i="30"/>
  <c r="CD141" i="30"/>
  <c r="CE141" i="30" s="1"/>
  <c r="CD140" i="30"/>
  <c r="CE140" i="30" s="1"/>
  <c r="CE139" i="30"/>
  <c r="CE138" i="30"/>
  <c r="CD138" i="30" s="1"/>
  <c r="CE137" i="30"/>
  <c r="CE142" i="30" s="1"/>
  <c r="CD137" i="30"/>
  <c r="CD142" i="30" s="1"/>
  <c r="CE136" i="30"/>
  <c r="CD136" i="30"/>
  <c r="CC133" i="30"/>
  <c r="CB133" i="30"/>
  <c r="CA133" i="30"/>
  <c r="BZ133" i="30"/>
  <c r="BY133" i="30"/>
  <c r="BX133" i="30"/>
  <c r="BW133" i="30"/>
  <c r="BV133" i="30"/>
  <c r="BU133" i="30"/>
  <c r="BT133" i="30"/>
  <c r="BS133" i="30"/>
  <c r="BR133" i="30"/>
  <c r="BQ133" i="30"/>
  <c r="BP133" i="30"/>
  <c r="BO133" i="30"/>
  <c r="BN133" i="30"/>
  <c r="BM133" i="30"/>
  <c r="BL133" i="30"/>
  <c r="BK133" i="30"/>
  <c r="BJ133" i="30"/>
  <c r="BI133" i="30"/>
  <c r="BH133" i="30"/>
  <c r="BG133" i="30"/>
  <c r="BF133" i="30"/>
  <c r="BE133" i="30"/>
  <c r="BD133" i="30"/>
  <c r="BC133" i="30"/>
  <c r="BB133" i="30"/>
  <c r="BA133" i="30"/>
  <c r="AZ133" i="30"/>
  <c r="AY133" i="30"/>
  <c r="AX133" i="30"/>
  <c r="AW133" i="30"/>
  <c r="AV133" i="30"/>
  <c r="AU133" i="30"/>
  <c r="AT133" i="30"/>
  <c r="AS133" i="30"/>
  <c r="AR133" i="30"/>
  <c r="AQ133" i="30"/>
  <c r="AP133" i="30"/>
  <c r="AO133" i="30"/>
  <c r="AN133" i="30"/>
  <c r="AM133" i="30"/>
  <c r="AL133" i="30"/>
  <c r="AK133" i="30"/>
  <c r="AJ133" i="30"/>
  <c r="AI133" i="30"/>
  <c r="AH133" i="30"/>
  <c r="AG133" i="30"/>
  <c r="AF133" i="30"/>
  <c r="AE133" i="30"/>
  <c r="AD133" i="30"/>
  <c r="AC133" i="30"/>
  <c r="AB133" i="30"/>
  <c r="AA133" i="30"/>
  <c r="Z133" i="30"/>
  <c r="Y133" i="30"/>
  <c r="X133" i="30"/>
  <c r="W133" i="30"/>
  <c r="V133" i="30"/>
  <c r="U133" i="30"/>
  <c r="T133" i="30"/>
  <c r="S133" i="30"/>
  <c r="R133" i="30"/>
  <c r="Q133" i="30"/>
  <c r="P133" i="30"/>
  <c r="O133" i="30"/>
  <c r="N133" i="30"/>
  <c r="M133" i="30"/>
  <c r="L133" i="30"/>
  <c r="K133" i="30"/>
  <c r="J133" i="30"/>
  <c r="I133" i="30"/>
  <c r="H133" i="30"/>
  <c r="G133" i="30"/>
  <c r="F133" i="30"/>
  <c r="E133" i="30"/>
  <c r="D133" i="30"/>
  <c r="C133" i="30"/>
  <c r="CD132" i="30"/>
  <c r="CE132" i="30" s="1"/>
  <c r="CD131" i="30"/>
  <c r="CE131" i="30" s="1"/>
  <c r="CE130" i="30"/>
  <c r="CE129" i="30"/>
  <c r="CD129" i="30"/>
  <c r="CE128" i="30"/>
  <c r="CE127" i="30"/>
  <c r="CE126" i="30"/>
  <c r="CD126" i="30"/>
  <c r="CE125" i="30"/>
  <c r="CD125" i="30"/>
  <c r="CE124" i="30"/>
  <c r="CD124" i="30"/>
  <c r="CE123" i="30"/>
  <c r="CD123" i="30"/>
  <c r="CE122" i="30"/>
  <c r="CE121" i="30"/>
  <c r="CD121" i="30"/>
  <c r="CE120" i="30"/>
  <c r="CD120" i="30"/>
  <c r="CE119" i="30"/>
  <c r="CD119" i="30"/>
  <c r="CD118" i="30"/>
  <c r="CE118" i="30" s="1"/>
  <c r="CE117" i="30"/>
  <c r="CD117" i="30"/>
  <c r="CD116" i="30"/>
  <c r="CE116" i="30" s="1"/>
  <c r="CE115" i="30"/>
  <c r="CD115" i="30"/>
  <c r="CE114" i="30"/>
  <c r="CD114" i="30"/>
  <c r="CE113" i="30"/>
  <c r="CD113" i="30"/>
  <c r="CE112" i="30"/>
  <c r="CD112" i="30"/>
  <c r="CE111" i="30"/>
  <c r="CE110" i="30"/>
  <c r="CD110" i="30" s="1"/>
  <c r="CE109" i="30"/>
  <c r="CD109" i="30"/>
  <c r="CE108" i="30"/>
  <c r="CE107" i="30"/>
  <c r="CE106" i="30"/>
  <c r="CD106" i="30" s="1"/>
  <c r="CE105" i="30"/>
  <c r="CD105" i="30"/>
  <c r="CE104" i="30"/>
  <c r="CE103" i="30"/>
  <c r="CD103" i="30"/>
  <c r="CE102" i="30"/>
  <c r="CD102" i="30"/>
  <c r="CE101" i="30"/>
  <c r="CD101" i="30"/>
  <c r="CE100" i="30"/>
  <c r="CE99" i="30"/>
  <c r="CD99" i="30" s="1"/>
  <c r="CE98" i="30"/>
  <c r="CD98" i="30"/>
  <c r="CE97" i="30"/>
  <c r="CD97" i="30"/>
  <c r="CE96" i="30"/>
  <c r="CD96" i="30"/>
  <c r="CE95" i="30"/>
  <c r="CD95" i="30"/>
  <c r="CE94" i="30"/>
  <c r="CD94" i="30"/>
  <c r="CE93" i="30"/>
  <c r="CE92" i="30"/>
  <c r="CD92" i="30"/>
  <c r="CD91" i="30"/>
  <c r="CE91" i="30" s="1"/>
  <c r="CD90" i="30"/>
  <c r="CC87" i="30"/>
  <c r="CB87" i="30"/>
  <c r="CA87" i="30"/>
  <c r="CA144" i="30" s="1"/>
  <c r="BZ87" i="30"/>
  <c r="BZ144" i="30" s="1"/>
  <c r="BY87" i="30"/>
  <c r="BY144" i="30" s="1"/>
  <c r="BX87" i="30"/>
  <c r="BX144" i="30" s="1"/>
  <c r="BW87" i="30"/>
  <c r="BW144" i="30" s="1"/>
  <c r="BV87" i="30"/>
  <c r="BV144" i="30" s="1"/>
  <c r="BU87" i="30"/>
  <c r="BU144" i="30" s="1"/>
  <c r="BT87" i="30"/>
  <c r="BT144" i="30" s="1"/>
  <c r="BS87" i="30"/>
  <c r="BS144" i="30" s="1"/>
  <c r="BR87" i="30"/>
  <c r="BQ87" i="30"/>
  <c r="BP87" i="30"/>
  <c r="BP144" i="30" s="1"/>
  <c r="BO87" i="30"/>
  <c r="BO144" i="30" s="1"/>
  <c r="BN87" i="30"/>
  <c r="BN144" i="30" s="1"/>
  <c r="BM87" i="30"/>
  <c r="BM144" i="30" s="1"/>
  <c r="BL87" i="30"/>
  <c r="BL144" i="30" s="1"/>
  <c r="BK87" i="30"/>
  <c r="BK144" i="30" s="1"/>
  <c r="BJ87" i="30"/>
  <c r="BJ144" i="30" s="1"/>
  <c r="BI87" i="30"/>
  <c r="BI144" i="30" s="1"/>
  <c r="BH87" i="30"/>
  <c r="BH144" i="30" s="1"/>
  <c r="BG87" i="30"/>
  <c r="BG144" i="30" s="1"/>
  <c r="BF87" i="30"/>
  <c r="BE87" i="30"/>
  <c r="BE144" i="30" s="1"/>
  <c r="BD87" i="30"/>
  <c r="BD144" i="30" s="1"/>
  <c r="BC87" i="30"/>
  <c r="BC144" i="30" s="1"/>
  <c r="BB87" i="30"/>
  <c r="BB144" i="30" s="1"/>
  <c r="BA87" i="30"/>
  <c r="BA144" i="30" s="1"/>
  <c r="AZ87" i="30"/>
  <c r="AZ144" i="30" s="1"/>
  <c r="AY87" i="30"/>
  <c r="AY144" i="30" s="1"/>
  <c r="AX87" i="30"/>
  <c r="AX144" i="30" s="1"/>
  <c r="AW87" i="30"/>
  <c r="AW144" i="30" s="1"/>
  <c r="AV87" i="30"/>
  <c r="AV144" i="30" s="1"/>
  <c r="AU87" i="30"/>
  <c r="AU144" i="30" s="1"/>
  <c r="AT87" i="30"/>
  <c r="AT144" i="30" s="1"/>
  <c r="AS87" i="30"/>
  <c r="AS144" i="30" s="1"/>
  <c r="AR87" i="30"/>
  <c r="AR144" i="30" s="1"/>
  <c r="AQ87" i="30"/>
  <c r="AQ144" i="30" s="1"/>
  <c r="AP87" i="30"/>
  <c r="AP144" i="30" s="1"/>
  <c r="AO87" i="30"/>
  <c r="AO144" i="30" s="1"/>
  <c r="AN87" i="30"/>
  <c r="AN144" i="30" s="1"/>
  <c r="AM87" i="30"/>
  <c r="AM144" i="30" s="1"/>
  <c r="AL87" i="30"/>
  <c r="AL144" i="30" s="1"/>
  <c r="AK87" i="30"/>
  <c r="AK144" i="30" s="1"/>
  <c r="AJ87" i="30"/>
  <c r="AJ144" i="30" s="1"/>
  <c r="AI87" i="30"/>
  <c r="AI144" i="30" s="1"/>
  <c r="AH87" i="30"/>
  <c r="AH144" i="30" s="1"/>
  <c r="AG87" i="30"/>
  <c r="AG144" i="30" s="1"/>
  <c r="AF87" i="30"/>
  <c r="AF144" i="30" s="1"/>
  <c r="AE87" i="30"/>
  <c r="AE144" i="30" s="1"/>
  <c r="AD87" i="30"/>
  <c r="AD144" i="30" s="1"/>
  <c r="AC87" i="30"/>
  <c r="AC144" i="30" s="1"/>
  <c r="AB87" i="30"/>
  <c r="AB144" i="30" s="1"/>
  <c r="AA87" i="30"/>
  <c r="AA144" i="30" s="1"/>
  <c r="Z87" i="30"/>
  <c r="Z144" i="30" s="1"/>
  <c r="Y87" i="30"/>
  <c r="Y144" i="30" s="1"/>
  <c r="X87" i="30"/>
  <c r="X144" i="30" s="1"/>
  <c r="W87" i="30"/>
  <c r="W144" i="30" s="1"/>
  <c r="V87" i="30"/>
  <c r="V144" i="30" s="1"/>
  <c r="U87" i="30"/>
  <c r="U144" i="30" s="1"/>
  <c r="T87" i="30"/>
  <c r="T144" i="30" s="1"/>
  <c r="S87" i="30"/>
  <c r="S144" i="30" s="1"/>
  <c r="R87" i="30"/>
  <c r="R144" i="30" s="1"/>
  <c r="Q87" i="30"/>
  <c r="Q144" i="30" s="1"/>
  <c r="P87" i="30"/>
  <c r="P144" i="30" s="1"/>
  <c r="O87" i="30"/>
  <c r="O144" i="30" s="1"/>
  <c r="N87" i="30"/>
  <c r="N144" i="30" s="1"/>
  <c r="M87" i="30"/>
  <c r="M144" i="30" s="1"/>
  <c r="L87" i="30"/>
  <c r="L144" i="30" s="1"/>
  <c r="K87" i="30"/>
  <c r="K144" i="30" s="1"/>
  <c r="J87" i="30"/>
  <c r="J144" i="30" s="1"/>
  <c r="I87" i="30"/>
  <c r="I144" i="30" s="1"/>
  <c r="H87" i="30"/>
  <c r="H144" i="30" s="1"/>
  <c r="G87" i="30"/>
  <c r="G144" i="30" s="1"/>
  <c r="F87" i="30"/>
  <c r="F144" i="30" s="1"/>
  <c r="E87" i="30"/>
  <c r="E144" i="30" s="1"/>
  <c r="D87" i="30"/>
  <c r="D144" i="30" s="1"/>
  <c r="C87" i="30"/>
  <c r="C144" i="30" s="1"/>
  <c r="CE86" i="30"/>
  <c r="CD86" i="30"/>
  <c r="CE85" i="30"/>
  <c r="CE84" i="30"/>
  <c r="CD84" i="30"/>
  <c r="CE83" i="30"/>
  <c r="CD83" i="30"/>
  <c r="CD82" i="30"/>
  <c r="CE82" i="30" s="1"/>
  <c r="CD81" i="30"/>
  <c r="CE81" i="30" s="1"/>
  <c r="CE80" i="30"/>
  <c r="CD80" i="30"/>
  <c r="CE79" i="30"/>
  <c r="CD79" i="30"/>
  <c r="CE78" i="30"/>
  <c r="CD78" i="30"/>
  <c r="CE77" i="30"/>
  <c r="CD77" i="30"/>
  <c r="CE76" i="30"/>
  <c r="CD76" i="30"/>
  <c r="CE75" i="30"/>
  <c r="CD75" i="30"/>
  <c r="CE74" i="30"/>
  <c r="CE73" i="30"/>
  <c r="CD73" i="30" s="1"/>
  <c r="CE72" i="30"/>
  <c r="CE71" i="30"/>
  <c r="CE70" i="30"/>
  <c r="CE69" i="30"/>
  <c r="CD69" i="30"/>
  <c r="CE68" i="30"/>
  <c r="CE67" i="30"/>
  <c r="CE66" i="30"/>
  <c r="CD66" i="30"/>
  <c r="CE65" i="30"/>
  <c r="CE64" i="30"/>
  <c r="CE63" i="30"/>
  <c r="CD63" i="30"/>
  <c r="CD62" i="30"/>
  <c r="CE62" i="30" s="1"/>
  <c r="CE87" i="30" s="1"/>
  <c r="CC59" i="30"/>
  <c r="CB59" i="30"/>
  <c r="CA59" i="30"/>
  <c r="BZ59" i="30"/>
  <c r="BY59" i="30"/>
  <c r="BX59" i="30"/>
  <c r="BW59" i="30"/>
  <c r="BV59" i="30"/>
  <c r="BU59" i="30"/>
  <c r="BT59" i="30"/>
  <c r="BS59" i="30"/>
  <c r="BR59" i="30"/>
  <c r="BQ59" i="30"/>
  <c r="BP59" i="30"/>
  <c r="BO59" i="30"/>
  <c r="BN59" i="30"/>
  <c r="BM59" i="30"/>
  <c r="BL59" i="30"/>
  <c r="BK59" i="30"/>
  <c r="BJ59" i="30"/>
  <c r="BI59" i="30"/>
  <c r="BH59" i="30"/>
  <c r="BG59" i="30"/>
  <c r="BF59" i="30"/>
  <c r="BE59" i="30"/>
  <c r="BD59" i="30"/>
  <c r="BC59" i="30"/>
  <c r="BB59" i="30"/>
  <c r="BA59" i="30"/>
  <c r="AZ59" i="30"/>
  <c r="AY59" i="30"/>
  <c r="AX59" i="30"/>
  <c r="AW59" i="30"/>
  <c r="AV59" i="30"/>
  <c r="AU59" i="30"/>
  <c r="AT59" i="30"/>
  <c r="AS59" i="30"/>
  <c r="AR59" i="30"/>
  <c r="AQ59" i="30"/>
  <c r="AP59" i="30"/>
  <c r="AO59" i="30"/>
  <c r="AN59" i="30"/>
  <c r="AM59" i="30"/>
  <c r="AL59" i="30"/>
  <c r="AK59" i="30"/>
  <c r="AJ59" i="30"/>
  <c r="AI59" i="30"/>
  <c r="AH59" i="30"/>
  <c r="AG59" i="30"/>
  <c r="AF59" i="30"/>
  <c r="AE59" i="30"/>
  <c r="AD59" i="30"/>
  <c r="AC59" i="30"/>
  <c r="AB59" i="30"/>
  <c r="AA59" i="30"/>
  <c r="Z59" i="30"/>
  <c r="Y59" i="30"/>
  <c r="X59" i="30"/>
  <c r="W59" i="30"/>
  <c r="V59" i="30"/>
  <c r="U59" i="30"/>
  <c r="T59" i="30"/>
  <c r="S59" i="30"/>
  <c r="R59" i="30"/>
  <c r="Q59" i="30"/>
  <c r="P59" i="30"/>
  <c r="O59" i="30"/>
  <c r="N59" i="30"/>
  <c r="M59" i="30"/>
  <c r="L59" i="30"/>
  <c r="K59" i="30"/>
  <c r="J59" i="30"/>
  <c r="I59" i="30"/>
  <c r="H59" i="30"/>
  <c r="G59" i="30"/>
  <c r="F59" i="30"/>
  <c r="E59" i="30"/>
  <c r="D59" i="30"/>
  <c r="C59" i="30"/>
  <c r="CE58" i="30"/>
  <c r="CE57" i="30"/>
  <c r="CD57" i="30" s="1"/>
  <c r="CE56" i="30"/>
  <c r="CD56" i="30" s="1"/>
  <c r="CE55" i="30"/>
  <c r="CE54" i="30"/>
  <c r="CE53" i="30"/>
  <c r="CD53" i="30" s="1"/>
  <c r="CE52" i="30"/>
  <c r="CE51" i="30"/>
  <c r="CD51" i="30"/>
  <c r="CE50" i="30"/>
  <c r="CE49" i="30"/>
  <c r="CE48" i="30"/>
  <c r="CE47" i="30"/>
  <c r="CE46" i="30"/>
  <c r="CE45" i="30"/>
  <c r="CE44" i="30"/>
  <c r="CE43" i="30"/>
  <c r="CE42" i="30"/>
  <c r="CE41" i="30"/>
  <c r="CE40" i="30"/>
  <c r="CD40" i="30"/>
  <c r="CE39" i="30"/>
  <c r="CE38" i="30"/>
  <c r="CD38" i="30" s="1"/>
  <c r="CE37" i="30"/>
  <c r="CE36" i="30"/>
  <c r="CE35" i="30"/>
  <c r="CE34" i="30"/>
  <c r="CE33" i="30"/>
  <c r="CD33" i="30" s="1"/>
  <c r="CE32" i="30"/>
  <c r="CE31" i="30"/>
  <c r="CE30" i="30"/>
  <c r="CE29" i="30"/>
  <c r="CE28" i="30"/>
  <c r="CE27" i="30"/>
  <c r="CE26" i="30"/>
  <c r="CE25" i="30"/>
  <c r="CD25" i="30"/>
  <c r="CE24" i="30"/>
  <c r="CD24" i="30"/>
  <c r="CE23" i="30"/>
  <c r="CE22" i="30"/>
  <c r="CE21" i="30"/>
  <c r="CE20" i="30"/>
  <c r="CE19" i="30"/>
  <c r="CE18" i="30"/>
  <c r="CE17" i="30"/>
  <c r="CE16" i="30"/>
  <c r="CD16" i="30" s="1"/>
  <c r="CE15" i="30"/>
  <c r="CE14" i="30"/>
  <c r="CE13" i="30"/>
  <c r="CE12" i="30"/>
  <c r="CE11" i="30"/>
  <c r="CE10" i="30"/>
  <c r="CD10" i="30"/>
  <c r="CD9" i="30"/>
  <c r="CE9" i="30" s="1"/>
  <c r="CC154" i="27"/>
  <c r="BW154" i="27"/>
  <c r="BX154" i="27"/>
  <c r="BY154" i="27"/>
  <c r="BZ154" i="27"/>
  <c r="BZ155" i="27" s="1"/>
  <c r="BZ184" i="27" s="1"/>
  <c r="CA154" i="27"/>
  <c r="CB154" i="27"/>
  <c r="BV154" i="27"/>
  <c r="BU154" i="27"/>
  <c r="AY59" i="25"/>
  <c r="AY87" i="25"/>
  <c r="AY133" i="25"/>
  <c r="AY142" i="25"/>
  <c r="AY144" i="25" s="1"/>
  <c r="AY153" i="25"/>
  <c r="CC154" i="25"/>
  <c r="BW154" i="25"/>
  <c r="BX154" i="25"/>
  <c r="BY154" i="25"/>
  <c r="BZ154" i="25"/>
  <c r="CA154" i="25"/>
  <c r="CB154" i="25"/>
  <c r="BV154" i="25"/>
  <c r="BU154" i="25"/>
  <c r="AY155" i="25"/>
  <c r="AY179" i="25"/>
  <c r="D4" i="29"/>
  <c r="E4" i="29"/>
  <c r="F4" i="29"/>
  <c r="C4" i="29"/>
  <c r="D6" i="28"/>
  <c r="E6" i="28"/>
  <c r="F6" i="28"/>
  <c r="C6" i="28"/>
  <c r="CC179" i="27"/>
  <c r="CC180" i="27" s="1"/>
  <c r="CB179" i="27"/>
  <c r="CB180" i="27" s="1"/>
  <c r="CA179" i="27"/>
  <c r="CA180" i="27" s="1"/>
  <c r="BZ179" i="27"/>
  <c r="BZ180" i="27" s="1"/>
  <c r="BY179" i="27"/>
  <c r="BY180" i="27" s="1"/>
  <c r="BX179" i="27"/>
  <c r="BX180" i="27" s="1"/>
  <c r="BW179" i="27"/>
  <c r="BW180" i="27" s="1"/>
  <c r="BV179" i="27"/>
  <c r="BV180" i="27" s="1"/>
  <c r="BU179" i="27"/>
  <c r="BU180" i="27" s="1"/>
  <c r="BT179" i="27"/>
  <c r="BT180" i="27" s="1"/>
  <c r="BS179" i="27"/>
  <c r="BS180" i="27" s="1"/>
  <c r="BR179" i="27"/>
  <c r="BR180" i="27" s="1"/>
  <c r="BQ179" i="27"/>
  <c r="BQ180" i="27" s="1"/>
  <c r="BQ154" i="27" s="1"/>
  <c r="BP179" i="27"/>
  <c r="BP180" i="27" s="1"/>
  <c r="BO179" i="27"/>
  <c r="BO180" i="27" s="1"/>
  <c r="BN179" i="27"/>
  <c r="BN180" i="27" s="1"/>
  <c r="BM179" i="27"/>
  <c r="BM180" i="27" s="1"/>
  <c r="BM154" i="27" s="1"/>
  <c r="BL179" i="27"/>
  <c r="BL180" i="27" s="1"/>
  <c r="BK179" i="27"/>
  <c r="BK180" i="27" s="1"/>
  <c r="BJ179" i="27"/>
  <c r="BJ180" i="27" s="1"/>
  <c r="BJ154" i="27" s="1"/>
  <c r="BJ155" i="27" s="1"/>
  <c r="BJ184" i="27" s="1"/>
  <c r="BI179" i="27"/>
  <c r="BI180" i="27" s="1"/>
  <c r="BI154" i="27" s="1"/>
  <c r="BH179" i="27"/>
  <c r="BH180" i="27" s="1"/>
  <c r="BG179" i="27"/>
  <c r="BG180" i="27" s="1"/>
  <c r="BF179" i="27"/>
  <c r="BF180" i="27" s="1"/>
  <c r="BE179" i="27"/>
  <c r="BE180" i="27" s="1"/>
  <c r="BE154" i="27" s="1"/>
  <c r="BD179" i="27"/>
  <c r="BD180" i="27" s="1"/>
  <c r="BC179" i="27"/>
  <c r="BC180" i="27" s="1"/>
  <c r="BB179" i="27"/>
  <c r="BB180" i="27" s="1"/>
  <c r="BA179" i="27"/>
  <c r="BA180" i="27" s="1"/>
  <c r="BA154" i="27" s="1"/>
  <c r="AZ179" i="27"/>
  <c r="AZ180" i="27" s="1"/>
  <c r="AY179" i="27"/>
  <c r="AY180" i="27" s="1"/>
  <c r="AX179" i="27"/>
  <c r="AX180" i="27" s="1"/>
  <c r="AW179" i="27"/>
  <c r="AW180" i="27" s="1"/>
  <c r="AW154" i="27" s="1"/>
  <c r="AV179" i="27"/>
  <c r="AV180" i="27" s="1"/>
  <c r="AU179" i="27"/>
  <c r="AU180" i="27" s="1"/>
  <c r="AT179" i="27"/>
  <c r="AT180" i="27" s="1"/>
  <c r="AS179" i="27"/>
  <c r="AS180" i="27" s="1"/>
  <c r="AS154" i="27" s="1"/>
  <c r="AR179" i="27"/>
  <c r="AR180" i="27" s="1"/>
  <c r="AQ179" i="27"/>
  <c r="AQ180" i="27" s="1"/>
  <c r="AP179" i="27"/>
  <c r="AP180" i="27" s="1"/>
  <c r="AO179" i="27"/>
  <c r="AO180" i="27" s="1"/>
  <c r="AO154" i="27" s="1"/>
  <c r="AN179" i="27"/>
  <c r="AN180" i="27" s="1"/>
  <c r="AM179" i="27"/>
  <c r="AM180" i="27" s="1"/>
  <c r="AL179" i="27"/>
  <c r="AL180" i="27" s="1"/>
  <c r="AK179" i="27"/>
  <c r="AK180" i="27" s="1"/>
  <c r="AK154" i="27" s="1"/>
  <c r="AJ179" i="27"/>
  <c r="AJ180" i="27" s="1"/>
  <c r="AI179" i="27"/>
  <c r="AI180" i="27" s="1"/>
  <c r="AH179" i="27"/>
  <c r="AH180" i="27" s="1"/>
  <c r="AG179" i="27"/>
  <c r="AG180" i="27" s="1"/>
  <c r="AG154" i="27" s="1"/>
  <c r="AF179" i="27"/>
  <c r="AF180" i="27" s="1"/>
  <c r="AE179" i="27"/>
  <c r="AE180" i="27" s="1"/>
  <c r="AD179" i="27"/>
  <c r="AD180" i="27" s="1"/>
  <c r="AC179" i="27"/>
  <c r="AC180" i="27" s="1"/>
  <c r="AC154" i="27" s="1"/>
  <c r="AB179" i="27"/>
  <c r="AB180" i="27" s="1"/>
  <c r="AA179" i="27"/>
  <c r="AA180" i="27" s="1"/>
  <c r="Z179" i="27"/>
  <c r="Z180" i="27" s="1"/>
  <c r="Y179" i="27"/>
  <c r="Y180" i="27" s="1"/>
  <c r="Y154" i="27" s="1"/>
  <c r="X179" i="27"/>
  <c r="X180" i="27" s="1"/>
  <c r="W179" i="27"/>
  <c r="W180" i="27" s="1"/>
  <c r="V179" i="27"/>
  <c r="V180" i="27" s="1"/>
  <c r="U179" i="27"/>
  <c r="U180" i="27" s="1"/>
  <c r="U154" i="27" s="1"/>
  <c r="T179" i="27"/>
  <c r="T180" i="27" s="1"/>
  <c r="S179" i="27"/>
  <c r="S180" i="27" s="1"/>
  <c r="R179" i="27"/>
  <c r="R180" i="27" s="1"/>
  <c r="Q179" i="27"/>
  <c r="Q180" i="27" s="1"/>
  <c r="Q154" i="27" s="1"/>
  <c r="P179" i="27"/>
  <c r="P180" i="27" s="1"/>
  <c r="O179" i="27"/>
  <c r="O180" i="27" s="1"/>
  <c r="N179" i="27"/>
  <c r="N180" i="27" s="1"/>
  <c r="M179" i="27"/>
  <c r="M180" i="27" s="1"/>
  <c r="M154" i="27" s="1"/>
  <c r="L179" i="27"/>
  <c r="L180" i="27" s="1"/>
  <c r="K179" i="27"/>
  <c r="K180" i="27" s="1"/>
  <c r="J179" i="27"/>
  <c r="J180" i="27" s="1"/>
  <c r="I179" i="27"/>
  <c r="I180" i="27" s="1"/>
  <c r="I154" i="27" s="1"/>
  <c r="H179" i="27"/>
  <c r="H180" i="27" s="1"/>
  <c r="G179" i="27"/>
  <c r="G180" i="27" s="1"/>
  <c r="F179" i="27"/>
  <c r="F180" i="27" s="1"/>
  <c r="E179" i="27"/>
  <c r="E180" i="27" s="1"/>
  <c r="E154" i="27" s="1"/>
  <c r="D179" i="27"/>
  <c r="D180" i="27" s="1"/>
  <c r="C179" i="27"/>
  <c r="CD178" i="27"/>
  <c r="CD177" i="27"/>
  <c r="CD176" i="27"/>
  <c r="CD175" i="27"/>
  <c r="CD174" i="27"/>
  <c r="CD173" i="27"/>
  <c r="CD172" i="27"/>
  <c r="CC170" i="27"/>
  <c r="CB170" i="27"/>
  <c r="CA170" i="27"/>
  <c r="BZ170" i="27"/>
  <c r="BY170" i="27"/>
  <c r="BX170" i="27"/>
  <c r="BW170" i="27"/>
  <c r="BV170" i="27"/>
  <c r="BU170" i="27"/>
  <c r="BT170" i="27"/>
  <c r="BS170" i="27"/>
  <c r="BR170" i="27"/>
  <c r="BQ170" i="27"/>
  <c r="BP170" i="27"/>
  <c r="BO170" i="27"/>
  <c r="BN170" i="27"/>
  <c r="BM170" i="27"/>
  <c r="BL170" i="27"/>
  <c r="BK170" i="27"/>
  <c r="BN166" i="27" s="1"/>
  <c r="BJ170" i="27"/>
  <c r="BI170" i="27"/>
  <c r="BH170" i="27"/>
  <c r="BG170" i="27"/>
  <c r="BF170" i="27"/>
  <c r="BE170" i="27"/>
  <c r="BD170" i="27"/>
  <c r="BC170" i="27"/>
  <c r="BB170" i="27"/>
  <c r="BA170" i="27"/>
  <c r="BD166" i="27" s="1"/>
  <c r="AZ170" i="27"/>
  <c r="AY170" i="27"/>
  <c r="AX170" i="27"/>
  <c r="AW170" i="27"/>
  <c r="AV170" i="27"/>
  <c r="AU170" i="27"/>
  <c r="AT170" i="27"/>
  <c r="AS170" i="27"/>
  <c r="AR170" i="27"/>
  <c r="AQ170" i="27"/>
  <c r="AT166" i="27" s="1"/>
  <c r="AP170" i="27"/>
  <c r="AO170" i="27"/>
  <c r="AN170" i="27"/>
  <c r="AM170" i="27"/>
  <c r="AL170" i="27"/>
  <c r="AK170" i="27"/>
  <c r="AJ170" i="27"/>
  <c r="AI170" i="27"/>
  <c r="AH170" i="27"/>
  <c r="AG170" i="27"/>
  <c r="AF170" i="27"/>
  <c r="AE170" i="27"/>
  <c r="AD170" i="27"/>
  <c r="AC170" i="27"/>
  <c r="AB170" i="27"/>
  <c r="AA170" i="27"/>
  <c r="Z170" i="27"/>
  <c r="Y170" i="27"/>
  <c r="X170" i="27"/>
  <c r="W170" i="27"/>
  <c r="Z166" i="27" s="1"/>
  <c r="V170" i="27"/>
  <c r="U170" i="27"/>
  <c r="T170" i="27"/>
  <c r="S170" i="27"/>
  <c r="R170" i="27"/>
  <c r="Q170" i="27"/>
  <c r="P170" i="27"/>
  <c r="O170" i="27"/>
  <c r="N170" i="27"/>
  <c r="M170" i="27"/>
  <c r="P166" i="27" s="1"/>
  <c r="T166" i="27" s="1"/>
  <c r="L170" i="27"/>
  <c r="K170" i="27"/>
  <c r="J170" i="27"/>
  <c r="I170" i="27"/>
  <c r="H170" i="27"/>
  <c r="G170" i="27"/>
  <c r="F170" i="27"/>
  <c r="E170" i="27"/>
  <c r="D170" i="27"/>
  <c r="C170" i="27"/>
  <c r="G166" i="27" s="1"/>
  <c r="AJ166" i="27"/>
  <c r="CC164" i="27"/>
  <c r="CB164" i="27"/>
  <c r="CA164" i="27"/>
  <c r="BZ164" i="27"/>
  <c r="BY164" i="27"/>
  <c r="BX164" i="27"/>
  <c r="BW164" i="27"/>
  <c r="BV164" i="27"/>
  <c r="BU164" i="27"/>
  <c r="BT164" i="27"/>
  <c r="BS164" i="27"/>
  <c r="BR164" i="27"/>
  <c r="BQ164" i="27"/>
  <c r="BP164" i="27"/>
  <c r="BO164" i="27"/>
  <c r="BN164" i="27"/>
  <c r="BM164" i="27"/>
  <c r="BL164" i="27"/>
  <c r="BK164" i="27"/>
  <c r="BI164" i="27"/>
  <c r="BH164" i="27"/>
  <c r="BG164" i="27"/>
  <c r="BF164" i="27"/>
  <c r="BE164" i="27"/>
  <c r="BD164" i="27"/>
  <c r="BC164" i="27"/>
  <c r="BB164" i="27"/>
  <c r="BA164" i="27"/>
  <c r="AZ164" i="27"/>
  <c r="AY164" i="27"/>
  <c r="AX164" i="27"/>
  <c r="AW164" i="27"/>
  <c r="AV164" i="27"/>
  <c r="AU164" i="27"/>
  <c r="AT164" i="27"/>
  <c r="AS164" i="27"/>
  <c r="AR164" i="27"/>
  <c r="AQ164" i="27"/>
  <c r="AP164" i="27"/>
  <c r="AO164" i="27"/>
  <c r="AN164" i="27"/>
  <c r="AM164" i="27"/>
  <c r="AL164" i="27"/>
  <c r="AK164" i="27"/>
  <c r="AJ164" i="27"/>
  <c r="AI164" i="27"/>
  <c r="AH164" i="27"/>
  <c r="AG164" i="27"/>
  <c r="AF164" i="27"/>
  <c r="AE164" i="27"/>
  <c r="AD164" i="27"/>
  <c r="AC164" i="27"/>
  <c r="AB164" i="27"/>
  <c r="AA164" i="27"/>
  <c r="Z164" i="27"/>
  <c r="Y164" i="27"/>
  <c r="X164" i="27"/>
  <c r="V164" i="27"/>
  <c r="U164" i="27"/>
  <c r="T164" i="27"/>
  <c r="S164" i="27"/>
  <c r="R164" i="27"/>
  <c r="Q164" i="27"/>
  <c r="P164" i="27"/>
  <c r="O164" i="27"/>
  <c r="N164" i="27"/>
  <c r="L164" i="27"/>
  <c r="K164" i="27"/>
  <c r="J164" i="27"/>
  <c r="I164" i="27"/>
  <c r="G164" i="27"/>
  <c r="F164" i="27"/>
  <c r="E164" i="27"/>
  <c r="D164" i="27"/>
  <c r="C164" i="27"/>
  <c r="G160" i="27" s="1"/>
  <c r="BN160" i="27"/>
  <c r="BD160" i="27"/>
  <c r="AT160" i="27"/>
  <c r="AJ160" i="27"/>
  <c r="Z160" i="27"/>
  <c r="AD160" i="27" s="1"/>
  <c r="P160" i="27"/>
  <c r="T160" i="27" s="1"/>
  <c r="CB155" i="27"/>
  <c r="CB184" i="27" s="1"/>
  <c r="BX155" i="27"/>
  <c r="BX184" i="27" s="1"/>
  <c r="BV155" i="27"/>
  <c r="BV184" i="27" s="1"/>
  <c r="BT155" i="27"/>
  <c r="BT184" i="27" s="1"/>
  <c r="BR155" i="27"/>
  <c r="BR184" i="27" s="1"/>
  <c r="BP155" i="27"/>
  <c r="BP184" i="27" s="1"/>
  <c r="BN155" i="27"/>
  <c r="BN184" i="27" s="1"/>
  <c r="BL155" i="27"/>
  <c r="BL184" i="27" s="1"/>
  <c r="BD155" i="27"/>
  <c r="BD184" i="27" s="1"/>
  <c r="BB155" i="27"/>
  <c r="BB184" i="27" s="1"/>
  <c r="AZ155" i="27"/>
  <c r="AZ184" i="27" s="1"/>
  <c r="AX155" i="27"/>
  <c r="AX184" i="27" s="1"/>
  <c r="AV155" i="27"/>
  <c r="AV184" i="27" s="1"/>
  <c r="AT155" i="27"/>
  <c r="AT184" i="27" s="1"/>
  <c r="AR155" i="27"/>
  <c r="AR184" i="27" s="1"/>
  <c r="AP155" i="27"/>
  <c r="AP184" i="27" s="1"/>
  <c r="AN155" i="27"/>
  <c r="AN184" i="27" s="1"/>
  <c r="AL155" i="27"/>
  <c r="AL184" i="27" s="1"/>
  <c r="AJ155" i="27"/>
  <c r="AJ184" i="27" s="1"/>
  <c r="AH155" i="27"/>
  <c r="AH184" i="27" s="1"/>
  <c r="AF155" i="27"/>
  <c r="AF184" i="27" s="1"/>
  <c r="AD155" i="27"/>
  <c r="AD184" i="27" s="1"/>
  <c r="AB155" i="27"/>
  <c r="AB184" i="27" s="1"/>
  <c r="Z155" i="27"/>
  <c r="Z184" i="27" s="1"/>
  <c r="X155" i="27"/>
  <c r="X184" i="27" s="1"/>
  <c r="V155" i="27"/>
  <c r="V184" i="27" s="1"/>
  <c r="T155" i="27"/>
  <c r="T184" i="27" s="1"/>
  <c r="R155" i="27"/>
  <c r="R184" i="27" s="1"/>
  <c r="P155" i="27"/>
  <c r="P184" i="27" s="1"/>
  <c r="N155" i="27"/>
  <c r="N184" i="27" s="1"/>
  <c r="L155" i="27"/>
  <c r="L184" i="27" s="1"/>
  <c r="J155" i="27"/>
  <c r="J184" i="27" s="1"/>
  <c r="H155" i="27"/>
  <c r="H184" i="27" s="1"/>
  <c r="F155" i="27"/>
  <c r="F184" i="27" s="1"/>
  <c r="D155" i="27"/>
  <c r="D184" i="27" s="1"/>
  <c r="BT154" i="27"/>
  <c r="BS154" i="27"/>
  <c r="BR154" i="27"/>
  <c r="BP154" i="27"/>
  <c r="BO154" i="27"/>
  <c r="BN154" i="27"/>
  <c r="BL154" i="27"/>
  <c r="BK154" i="27"/>
  <c r="BH154" i="27"/>
  <c r="BH155" i="27" s="1"/>
  <c r="BH184" i="27" s="1"/>
  <c r="BG154" i="27"/>
  <c r="BF154" i="27"/>
  <c r="BF155" i="27" s="1"/>
  <c r="BF184" i="27" s="1"/>
  <c r="BD154" i="27"/>
  <c r="BC154" i="27"/>
  <c r="BB154" i="27"/>
  <c r="AZ154" i="27"/>
  <c r="AY154" i="27"/>
  <c r="AX154" i="27"/>
  <c r="AV154" i="27"/>
  <c r="AU154" i="27"/>
  <c r="AT154" i="27"/>
  <c r="AR154" i="27"/>
  <c r="AQ154" i="27"/>
  <c r="AP154" i="27"/>
  <c r="AN154" i="27"/>
  <c r="AM154" i="27"/>
  <c r="AL154" i="27"/>
  <c r="AJ154" i="27"/>
  <c r="AI154" i="27"/>
  <c r="AH154" i="27"/>
  <c r="AF154" i="27"/>
  <c r="AE154" i="27"/>
  <c r="AD154" i="27"/>
  <c r="AB154" i="27"/>
  <c r="AA154" i="27"/>
  <c r="Z154" i="27"/>
  <c r="X154" i="27"/>
  <c r="W154" i="27"/>
  <c r="V154" i="27"/>
  <c r="T154" i="27"/>
  <c r="S154" i="27"/>
  <c r="R154" i="27"/>
  <c r="P154" i="27"/>
  <c r="O154" i="27"/>
  <c r="N154" i="27"/>
  <c r="L154" i="27"/>
  <c r="K154" i="27"/>
  <c r="J154" i="27"/>
  <c r="H154" i="27"/>
  <c r="G154" i="27"/>
  <c r="F154" i="27"/>
  <c r="D154" i="27"/>
  <c r="CC153" i="27"/>
  <c r="CC155" i="27" s="1"/>
  <c r="CB153" i="27"/>
  <c r="CA153" i="27"/>
  <c r="CA155" i="27" s="1"/>
  <c r="BZ153" i="27"/>
  <c r="BY153" i="27"/>
  <c r="BY155" i="27" s="1"/>
  <c r="BX153" i="27"/>
  <c r="BW153" i="27"/>
  <c r="BW155" i="27" s="1"/>
  <c r="BV153" i="27"/>
  <c r="BU153" i="27"/>
  <c r="BU155" i="27" s="1"/>
  <c r="BT153" i="27"/>
  <c r="BS153" i="27"/>
  <c r="BR153" i="27"/>
  <c r="BQ153" i="27"/>
  <c r="BP153" i="27"/>
  <c r="BO153" i="27"/>
  <c r="BN153" i="27"/>
  <c r="BM153" i="27"/>
  <c r="BL153" i="27"/>
  <c r="BK153" i="27"/>
  <c r="BJ153" i="27"/>
  <c r="BI153" i="27"/>
  <c r="BH153" i="27"/>
  <c r="BG153" i="27"/>
  <c r="BF153" i="27"/>
  <c r="BE153" i="27"/>
  <c r="BD153" i="27"/>
  <c r="BC153" i="27"/>
  <c r="BB153" i="27"/>
  <c r="BA153" i="27"/>
  <c r="AZ153" i="27"/>
  <c r="AY153" i="27"/>
  <c r="AX153" i="27"/>
  <c r="AW153" i="27"/>
  <c r="AV153" i="27"/>
  <c r="AU153" i="27"/>
  <c r="AT153" i="27"/>
  <c r="AS153" i="27"/>
  <c r="AR153" i="27"/>
  <c r="AQ153" i="27"/>
  <c r="AP153" i="27"/>
  <c r="AO153" i="27"/>
  <c r="AN153" i="27"/>
  <c r="AM153" i="27"/>
  <c r="AL153" i="27"/>
  <c r="AK153" i="27"/>
  <c r="AJ153" i="27"/>
  <c r="AI153" i="27"/>
  <c r="AH153" i="27"/>
  <c r="AG153" i="27"/>
  <c r="AF153" i="27"/>
  <c r="AE153" i="27"/>
  <c r="AD153" i="27"/>
  <c r="AC153" i="27"/>
  <c r="AB153" i="27"/>
  <c r="AA153" i="27"/>
  <c r="Z153" i="27"/>
  <c r="Y153" i="27"/>
  <c r="X153" i="27"/>
  <c r="W153" i="27"/>
  <c r="V153" i="27"/>
  <c r="U153" i="27"/>
  <c r="T153" i="27"/>
  <c r="S153" i="27"/>
  <c r="R153" i="27"/>
  <c r="Q153" i="27"/>
  <c r="P153" i="27"/>
  <c r="O153" i="27"/>
  <c r="N153" i="27"/>
  <c r="M153" i="27"/>
  <c r="L153" i="27"/>
  <c r="K153" i="27"/>
  <c r="J153" i="27"/>
  <c r="I153" i="27"/>
  <c r="H153" i="27"/>
  <c r="G153" i="27"/>
  <c r="F153" i="27"/>
  <c r="E153" i="27"/>
  <c r="CC142" i="27"/>
  <c r="CC144" i="27" s="1"/>
  <c r="CB142" i="27"/>
  <c r="CA142" i="27"/>
  <c r="BZ142" i="27"/>
  <c r="BY142" i="27"/>
  <c r="BY144" i="27" s="1"/>
  <c r="BX142" i="27"/>
  <c r="BW142" i="27"/>
  <c r="BV142" i="27"/>
  <c r="BU142" i="27"/>
  <c r="BU144" i="27" s="1"/>
  <c r="BT142" i="27"/>
  <c r="BS142" i="27"/>
  <c r="BR142" i="27"/>
  <c r="BQ142" i="27"/>
  <c r="BQ144" i="27" s="1"/>
  <c r="BP142" i="27"/>
  <c r="BO142" i="27"/>
  <c r="BN142" i="27"/>
  <c r="BM142" i="27"/>
  <c r="BL142" i="27"/>
  <c r="BK142" i="27"/>
  <c r="BJ142" i="27"/>
  <c r="BI142" i="27"/>
  <c r="BI144" i="27" s="1"/>
  <c r="BH142" i="27"/>
  <c r="BG142" i="27"/>
  <c r="BF142" i="27"/>
  <c r="BE142" i="27"/>
  <c r="BD142" i="27"/>
  <c r="BC142" i="27"/>
  <c r="BB142" i="27"/>
  <c r="BA142" i="27"/>
  <c r="AZ142" i="27"/>
  <c r="AY142" i="27"/>
  <c r="AX142" i="27"/>
  <c r="AW142" i="27"/>
  <c r="AW144" i="27" s="1"/>
  <c r="AV142" i="27"/>
  <c r="AU142" i="27"/>
  <c r="AT142" i="27"/>
  <c r="AS142" i="27"/>
  <c r="AR142" i="27"/>
  <c r="AQ142" i="27"/>
  <c r="AP142" i="27"/>
  <c r="AO142" i="27"/>
  <c r="AN142" i="27"/>
  <c r="AM142" i="27"/>
  <c r="AL142" i="27"/>
  <c r="AK142" i="27"/>
  <c r="AJ142" i="27"/>
  <c r="AI142" i="27"/>
  <c r="AH142" i="27"/>
  <c r="AG142" i="27"/>
  <c r="AF142" i="27"/>
  <c r="AE142" i="27"/>
  <c r="AD142" i="27"/>
  <c r="AC142" i="27"/>
  <c r="AB142" i="27"/>
  <c r="AA142" i="27"/>
  <c r="Z142" i="27"/>
  <c r="Y142" i="27"/>
  <c r="X142" i="27"/>
  <c r="W142" i="27"/>
  <c r="V142" i="27"/>
  <c r="U142" i="27"/>
  <c r="T142" i="27"/>
  <c r="S142" i="27"/>
  <c r="R142" i="27"/>
  <c r="Q142" i="27"/>
  <c r="P142" i="27"/>
  <c r="O142" i="27"/>
  <c r="N142" i="27"/>
  <c r="M142" i="27"/>
  <c r="L142" i="27"/>
  <c r="K142" i="27"/>
  <c r="J142" i="27"/>
  <c r="I142" i="27"/>
  <c r="H142" i="27"/>
  <c r="G142" i="27"/>
  <c r="F142" i="27"/>
  <c r="E142" i="27"/>
  <c r="D142" i="27"/>
  <c r="C142" i="27"/>
  <c r="CD141" i="27"/>
  <c r="CE141" i="27" s="1"/>
  <c r="CD140" i="27"/>
  <c r="CE140" i="27" s="1"/>
  <c r="CE139" i="27"/>
  <c r="CE138" i="27"/>
  <c r="CD138" i="27" s="1"/>
  <c r="CE137" i="27"/>
  <c r="CD137" i="27"/>
  <c r="CD142" i="27" s="1"/>
  <c r="CE136" i="27"/>
  <c r="CD136" i="27"/>
  <c r="CC133" i="27"/>
  <c r="CB133" i="27"/>
  <c r="CA133" i="27"/>
  <c r="BZ133" i="27"/>
  <c r="BY133" i="27"/>
  <c r="BX133" i="27"/>
  <c r="BW133" i="27"/>
  <c r="BV133" i="27"/>
  <c r="BU133" i="27"/>
  <c r="BT133" i="27"/>
  <c r="BS133" i="27"/>
  <c r="BR133" i="27"/>
  <c r="BQ133" i="27"/>
  <c r="BP133" i="27"/>
  <c r="BO133" i="27"/>
  <c r="BN133" i="27"/>
  <c r="BM133" i="27"/>
  <c r="BL133" i="27"/>
  <c r="BK133" i="27"/>
  <c r="BJ133" i="27"/>
  <c r="BI133" i="27"/>
  <c r="BH133" i="27"/>
  <c r="BG133" i="27"/>
  <c r="BF133" i="27"/>
  <c r="BE133" i="27"/>
  <c r="BD133" i="27"/>
  <c r="BC133" i="27"/>
  <c r="BB133" i="27"/>
  <c r="BA133" i="27"/>
  <c r="AZ133" i="27"/>
  <c r="AY133" i="27"/>
  <c r="AX133" i="27"/>
  <c r="AW133" i="27"/>
  <c r="AV133" i="27"/>
  <c r="AU133" i="27"/>
  <c r="AT133" i="27"/>
  <c r="AS133" i="27"/>
  <c r="AR133" i="27"/>
  <c r="AQ133" i="27"/>
  <c r="AP133" i="27"/>
  <c r="AO133" i="27"/>
  <c r="AN133" i="27"/>
  <c r="AM133" i="27"/>
  <c r="AL133" i="27"/>
  <c r="AK133" i="27"/>
  <c r="AJ133" i="27"/>
  <c r="AI133" i="27"/>
  <c r="AH133" i="27"/>
  <c r="AG133" i="27"/>
  <c r="AF133" i="27"/>
  <c r="AE133" i="27"/>
  <c r="AD133" i="27"/>
  <c r="AC133" i="27"/>
  <c r="AB133" i="27"/>
  <c r="AA133" i="27"/>
  <c r="Z133" i="27"/>
  <c r="Y133" i="27"/>
  <c r="X133" i="27"/>
  <c r="W133" i="27"/>
  <c r="V133" i="27"/>
  <c r="U133" i="27"/>
  <c r="T133" i="27"/>
  <c r="S133" i="27"/>
  <c r="R133" i="27"/>
  <c r="Q133" i="27"/>
  <c r="P133" i="27"/>
  <c r="O133" i="27"/>
  <c r="N133" i="27"/>
  <c r="M133" i="27"/>
  <c r="L133" i="27"/>
  <c r="K133" i="27"/>
  <c r="J133" i="27"/>
  <c r="I133" i="27"/>
  <c r="H133" i="27"/>
  <c r="G133" i="27"/>
  <c r="F133" i="27"/>
  <c r="E133" i="27"/>
  <c r="D133" i="27"/>
  <c r="C133" i="27"/>
  <c r="CD132" i="27"/>
  <c r="CE132" i="27" s="1"/>
  <c r="CD131" i="27"/>
  <c r="CE131" i="27" s="1"/>
  <c r="CE130" i="27"/>
  <c r="CE129" i="27"/>
  <c r="CD129" i="27"/>
  <c r="CE128" i="27"/>
  <c r="CE127" i="27"/>
  <c r="CE126" i="27"/>
  <c r="CD126" i="27"/>
  <c r="CE125" i="27"/>
  <c r="CD125" i="27"/>
  <c r="CE124" i="27"/>
  <c r="CD124" i="27"/>
  <c r="CE123" i="27"/>
  <c r="CD123" i="27"/>
  <c r="CE122" i="27"/>
  <c r="CE121" i="27"/>
  <c r="CD121" i="27"/>
  <c r="CE120" i="27"/>
  <c r="CD120" i="27"/>
  <c r="CE119" i="27"/>
  <c r="CD119" i="27"/>
  <c r="CD118" i="27"/>
  <c r="CE118" i="27" s="1"/>
  <c r="CE117" i="27"/>
  <c r="CD117" i="27"/>
  <c r="CD116" i="27"/>
  <c r="CE116" i="27" s="1"/>
  <c r="CE115" i="27"/>
  <c r="CD115" i="27"/>
  <c r="CE114" i="27"/>
  <c r="CD114" i="27"/>
  <c r="CE113" i="27"/>
  <c r="CD113" i="27"/>
  <c r="CE112" i="27"/>
  <c r="CD112" i="27"/>
  <c r="CE111" i="27"/>
  <c r="CE110" i="27"/>
  <c r="CD110" i="27" s="1"/>
  <c r="CE109" i="27"/>
  <c r="CD109" i="27"/>
  <c r="CE108" i="27"/>
  <c r="CE107" i="27"/>
  <c r="CE106" i="27"/>
  <c r="CE105" i="27"/>
  <c r="CD105" i="27"/>
  <c r="CE104" i="27"/>
  <c r="CE103" i="27"/>
  <c r="CD103" i="27"/>
  <c r="CE102" i="27"/>
  <c r="CD102" i="27"/>
  <c r="CE101" i="27"/>
  <c r="CD101" i="27"/>
  <c r="CE100" i="27"/>
  <c r="CE99" i="27"/>
  <c r="CD99" i="27" s="1"/>
  <c r="CE98" i="27"/>
  <c r="CD98" i="27"/>
  <c r="CE97" i="27"/>
  <c r="CD97" i="27"/>
  <c r="CE96" i="27"/>
  <c r="CD96" i="27"/>
  <c r="CE95" i="27"/>
  <c r="CD95" i="27"/>
  <c r="CE94" i="27"/>
  <c r="CD94" i="27"/>
  <c r="CE93" i="27"/>
  <c r="CE92" i="27"/>
  <c r="CD92" i="27" s="1"/>
  <c r="CD91" i="27"/>
  <c r="CE91" i="27" s="1"/>
  <c r="CD90" i="27"/>
  <c r="CC87" i="27"/>
  <c r="CB87" i="27"/>
  <c r="CA87" i="27"/>
  <c r="CA144" i="27" s="1"/>
  <c r="BZ87" i="27"/>
  <c r="BY87" i="27"/>
  <c r="BX87" i="27"/>
  <c r="BW87" i="27"/>
  <c r="BW144" i="27" s="1"/>
  <c r="BV87" i="27"/>
  <c r="BU87" i="27"/>
  <c r="BT87" i="27"/>
  <c r="BS87" i="27"/>
  <c r="BS144" i="27" s="1"/>
  <c r="BR87" i="27"/>
  <c r="BQ87" i="27"/>
  <c r="BP87" i="27"/>
  <c r="BO87" i="27"/>
  <c r="BO144" i="27" s="1"/>
  <c r="BN87" i="27"/>
  <c r="BM87" i="27"/>
  <c r="BL87" i="27"/>
  <c r="BK87" i="27"/>
  <c r="BK144" i="27" s="1"/>
  <c r="BJ87" i="27"/>
  <c r="BI87" i="27"/>
  <c r="BH87" i="27"/>
  <c r="BG87" i="27"/>
  <c r="BG144" i="27" s="1"/>
  <c r="BF87" i="27"/>
  <c r="BE87" i="27"/>
  <c r="BD87" i="27"/>
  <c r="BC87" i="27"/>
  <c r="BC144" i="27" s="1"/>
  <c r="BB87" i="27"/>
  <c r="BA87" i="27"/>
  <c r="AZ87" i="27"/>
  <c r="AY87" i="27"/>
  <c r="AY144" i="27" s="1"/>
  <c r="AX87" i="27"/>
  <c r="AW87" i="27"/>
  <c r="AV87" i="27"/>
  <c r="AU87" i="27"/>
  <c r="AU144" i="27" s="1"/>
  <c r="AT87" i="27"/>
  <c r="AT144" i="27" s="1"/>
  <c r="AS87" i="27"/>
  <c r="AS144" i="27" s="1"/>
  <c r="AR87" i="27"/>
  <c r="AR144" i="27" s="1"/>
  <c r="AQ87" i="27"/>
  <c r="AQ144" i="27" s="1"/>
  <c r="AP87" i="27"/>
  <c r="AP144" i="27" s="1"/>
  <c r="AO87" i="27"/>
  <c r="AO144" i="27" s="1"/>
  <c r="AN87" i="27"/>
  <c r="AN144" i="27" s="1"/>
  <c r="AM87" i="27"/>
  <c r="AM144" i="27" s="1"/>
  <c r="AL87" i="27"/>
  <c r="AL144" i="27" s="1"/>
  <c r="AK87" i="27"/>
  <c r="AK144" i="27" s="1"/>
  <c r="AJ87" i="27"/>
  <c r="AJ144" i="27" s="1"/>
  <c r="AI87" i="27"/>
  <c r="AI144" i="27" s="1"/>
  <c r="AH87" i="27"/>
  <c r="AH144" i="27" s="1"/>
  <c r="AG87" i="27"/>
  <c r="AG144" i="27" s="1"/>
  <c r="AF87" i="27"/>
  <c r="AF144" i="27" s="1"/>
  <c r="AE87" i="27"/>
  <c r="AE144" i="27" s="1"/>
  <c r="AD87" i="27"/>
  <c r="AD144" i="27" s="1"/>
  <c r="AC87" i="27"/>
  <c r="AC144" i="27" s="1"/>
  <c r="AB87" i="27"/>
  <c r="AB144" i="27" s="1"/>
  <c r="AA87" i="27"/>
  <c r="AA144" i="27" s="1"/>
  <c r="Z87" i="27"/>
  <c r="Z144" i="27" s="1"/>
  <c r="Y87" i="27"/>
  <c r="Y144" i="27" s="1"/>
  <c r="X87" i="27"/>
  <c r="X144" i="27" s="1"/>
  <c r="W87" i="27"/>
  <c r="W144" i="27" s="1"/>
  <c r="V87" i="27"/>
  <c r="V144" i="27" s="1"/>
  <c r="U87" i="27"/>
  <c r="U144" i="27" s="1"/>
  <c r="T87" i="27"/>
  <c r="T144" i="27" s="1"/>
  <c r="S87" i="27"/>
  <c r="S144" i="27" s="1"/>
  <c r="R87" i="27"/>
  <c r="R144" i="27" s="1"/>
  <c r="Q87" i="27"/>
  <c r="Q144" i="27" s="1"/>
  <c r="P87" i="27"/>
  <c r="P144" i="27" s="1"/>
  <c r="O87" i="27"/>
  <c r="O144" i="27" s="1"/>
  <c r="N87" i="27"/>
  <c r="N144" i="27" s="1"/>
  <c r="M87" i="27"/>
  <c r="M144" i="27" s="1"/>
  <c r="L87" i="27"/>
  <c r="L144" i="27" s="1"/>
  <c r="K87" i="27"/>
  <c r="K144" i="27" s="1"/>
  <c r="J87" i="27"/>
  <c r="J144" i="27" s="1"/>
  <c r="I87" i="27"/>
  <c r="I144" i="27" s="1"/>
  <c r="H87" i="27"/>
  <c r="H144" i="27" s="1"/>
  <c r="G87" i="27"/>
  <c r="G144" i="27" s="1"/>
  <c r="F87" i="27"/>
  <c r="F144" i="27" s="1"/>
  <c r="E87" i="27"/>
  <c r="E144" i="27" s="1"/>
  <c r="D87" i="27"/>
  <c r="D144" i="27" s="1"/>
  <c r="C87" i="27"/>
  <c r="C144" i="27" s="1"/>
  <c r="CE86" i="27"/>
  <c r="CD86" i="27"/>
  <c r="CE85" i="27"/>
  <c r="CE84" i="27"/>
  <c r="CD84" i="27"/>
  <c r="CE83" i="27"/>
  <c r="CD83" i="27"/>
  <c r="CD82" i="27"/>
  <c r="CE82" i="27" s="1"/>
  <c r="CD81" i="27"/>
  <c r="CE81" i="27" s="1"/>
  <c r="CE80" i="27"/>
  <c r="CD80" i="27"/>
  <c r="CE79" i="27"/>
  <c r="CD79" i="27"/>
  <c r="CE78" i="27"/>
  <c r="CD78" i="27"/>
  <c r="CE77" i="27"/>
  <c r="CD77" i="27"/>
  <c r="CE76" i="27"/>
  <c r="CD76" i="27"/>
  <c r="CE75" i="27"/>
  <c r="CD75" i="27"/>
  <c r="CE74" i="27"/>
  <c r="CE73" i="27"/>
  <c r="CD73" i="27" s="1"/>
  <c r="CE72" i="27"/>
  <c r="CE71" i="27"/>
  <c r="CE70" i="27"/>
  <c r="CD69" i="27" s="1"/>
  <c r="CE69" i="27"/>
  <c r="CE68" i="27"/>
  <c r="CE67" i="27"/>
  <c r="CD66" i="27" s="1"/>
  <c r="CE66" i="27"/>
  <c r="CE65" i="27"/>
  <c r="CE64" i="27"/>
  <c r="CD63" i="27" s="1"/>
  <c r="CE63" i="27"/>
  <c r="CD62" i="27"/>
  <c r="CE62" i="27" s="1"/>
  <c r="CC59" i="27"/>
  <c r="CB59" i="27"/>
  <c r="CA59" i="27"/>
  <c r="BZ59" i="27"/>
  <c r="BY59" i="27"/>
  <c r="BX59" i="27"/>
  <c r="BW59" i="27"/>
  <c r="BV59" i="27"/>
  <c r="BU59" i="27"/>
  <c r="BT59" i="27"/>
  <c r="BS59" i="27"/>
  <c r="BR59" i="27"/>
  <c r="BQ59" i="27"/>
  <c r="BP59" i="27"/>
  <c r="BO59" i="27"/>
  <c r="BN59" i="27"/>
  <c r="BM59" i="27"/>
  <c r="BL59" i="27"/>
  <c r="BK59" i="27"/>
  <c r="BJ59" i="27"/>
  <c r="BI59" i="27"/>
  <c r="BH59" i="27"/>
  <c r="BG59" i="27"/>
  <c r="BF59" i="27"/>
  <c r="BE59" i="27"/>
  <c r="BD59" i="27"/>
  <c r="BC59" i="27"/>
  <c r="BB59" i="27"/>
  <c r="BA59" i="27"/>
  <c r="AZ59" i="27"/>
  <c r="AY59" i="27"/>
  <c r="AX59" i="27"/>
  <c r="AW59" i="27"/>
  <c r="AV59" i="27"/>
  <c r="AU59" i="27"/>
  <c r="AT59" i="27"/>
  <c r="AS59" i="27"/>
  <c r="AR59" i="27"/>
  <c r="AQ59" i="27"/>
  <c r="AP59" i="27"/>
  <c r="AO59" i="27"/>
  <c r="AN59" i="27"/>
  <c r="AM59" i="27"/>
  <c r="AL59" i="27"/>
  <c r="AK59" i="27"/>
  <c r="AJ59" i="27"/>
  <c r="AI59" i="27"/>
  <c r="AH59" i="27"/>
  <c r="AG59" i="27"/>
  <c r="AF59" i="27"/>
  <c r="AE59" i="27"/>
  <c r="AD59" i="27"/>
  <c r="AC59" i="27"/>
  <c r="AB59" i="27"/>
  <c r="AA59" i="27"/>
  <c r="Z59" i="27"/>
  <c r="Y59" i="27"/>
  <c r="X59" i="27"/>
  <c r="W59" i="27"/>
  <c r="V59" i="27"/>
  <c r="U59" i="27"/>
  <c r="T59" i="27"/>
  <c r="S59" i="27"/>
  <c r="R59" i="27"/>
  <c r="Q59" i="27"/>
  <c r="P59" i="27"/>
  <c r="O59" i="27"/>
  <c r="N59" i="27"/>
  <c r="M59" i="27"/>
  <c r="L59" i="27"/>
  <c r="K59" i="27"/>
  <c r="J59" i="27"/>
  <c r="I59" i="27"/>
  <c r="H59" i="27"/>
  <c r="G59" i="27"/>
  <c r="F59" i="27"/>
  <c r="E59" i="27"/>
  <c r="D59" i="27"/>
  <c r="C59" i="27"/>
  <c r="CE58" i="27"/>
  <c r="CE57" i="27"/>
  <c r="CD57" i="27"/>
  <c r="CE56" i="27"/>
  <c r="CD56" i="27"/>
  <c r="CE55" i="27"/>
  <c r="CE54" i="27"/>
  <c r="CD53" i="27" s="1"/>
  <c r="CE53" i="27"/>
  <c r="CE52" i="27"/>
  <c r="CE51" i="27"/>
  <c r="CD51" i="27" s="1"/>
  <c r="CE50" i="27"/>
  <c r="CE49" i="27"/>
  <c r="CE48" i="27"/>
  <c r="CE47" i="27"/>
  <c r="CE46" i="27"/>
  <c r="CE45" i="27"/>
  <c r="CE44" i="27"/>
  <c r="CE43" i="27"/>
  <c r="CE42" i="27"/>
  <c r="CE41" i="27"/>
  <c r="CE40" i="27"/>
  <c r="CD40" i="27" s="1"/>
  <c r="CE39" i="27"/>
  <c r="CD38" i="27" s="1"/>
  <c r="CE38" i="27"/>
  <c r="CE37" i="27"/>
  <c r="CE36" i="27"/>
  <c r="CE35" i="27"/>
  <c r="CE34" i="27"/>
  <c r="CE33" i="27"/>
  <c r="CE32" i="27"/>
  <c r="CE31" i="27"/>
  <c r="CD31" i="27" s="1"/>
  <c r="CE30" i="27"/>
  <c r="CE29" i="27"/>
  <c r="CE28" i="27"/>
  <c r="CD27" i="27" s="1"/>
  <c r="CE27" i="27"/>
  <c r="CE26" i="27"/>
  <c r="CE25" i="27"/>
  <c r="CD25" i="27" s="1"/>
  <c r="CE24" i="27"/>
  <c r="CD24" i="27"/>
  <c r="CE23" i="27"/>
  <c r="CE22" i="27"/>
  <c r="CE21" i="27"/>
  <c r="CE20" i="27"/>
  <c r="CE19" i="27"/>
  <c r="CE18" i="27"/>
  <c r="CE17" i="27"/>
  <c r="CD16" i="27" s="1"/>
  <c r="CE16" i="27"/>
  <c r="CE15" i="27"/>
  <c r="CE14" i="27"/>
  <c r="CE13" i="27"/>
  <c r="CE12" i="27"/>
  <c r="CE11" i="27"/>
  <c r="CE10" i="27"/>
  <c r="CE9" i="27"/>
  <c r="CD9" i="27"/>
  <c r="G185" i="33" l="1"/>
  <c r="G148" i="33"/>
  <c r="I185" i="33"/>
  <c r="I148" i="33"/>
  <c r="K185" i="33"/>
  <c r="K148" i="33"/>
  <c r="M185" i="33"/>
  <c r="M148" i="33"/>
  <c r="O185" i="33"/>
  <c r="O148" i="33"/>
  <c r="Q185" i="33"/>
  <c r="Q148" i="33"/>
  <c r="S185" i="33"/>
  <c r="S148" i="33"/>
  <c r="U185" i="33"/>
  <c r="U148" i="33"/>
  <c r="W185" i="33"/>
  <c r="W148" i="33"/>
  <c r="Y185" i="33"/>
  <c r="Y148" i="33"/>
  <c r="AA185" i="33"/>
  <c r="AA148" i="33"/>
  <c r="AC185" i="33"/>
  <c r="AC148" i="33"/>
  <c r="AE185" i="33"/>
  <c r="AE148" i="33"/>
  <c r="AG185" i="33"/>
  <c r="AG148" i="33"/>
  <c r="AI185" i="33"/>
  <c r="AI148" i="33"/>
  <c r="AK185" i="33"/>
  <c r="AK148" i="33"/>
  <c r="AM185" i="33"/>
  <c r="AM148" i="33"/>
  <c r="AO185" i="33"/>
  <c r="AO148" i="33"/>
  <c r="AQ185" i="33"/>
  <c r="AQ148" i="33"/>
  <c r="AS185" i="33"/>
  <c r="AS148" i="33"/>
  <c r="AU185" i="33"/>
  <c r="AU148" i="33"/>
  <c r="AW185" i="33"/>
  <c r="AW148" i="33"/>
  <c r="AY185" i="33"/>
  <c r="AY148" i="33"/>
  <c r="BA185" i="33"/>
  <c r="BA148" i="33"/>
  <c r="BC185" i="33"/>
  <c r="BC148" i="33"/>
  <c r="BE185" i="33"/>
  <c r="BE148" i="33"/>
  <c r="BG185" i="33"/>
  <c r="BG148" i="33"/>
  <c r="BI185" i="33"/>
  <c r="BI148" i="33"/>
  <c r="BK185" i="33"/>
  <c r="BK148" i="33"/>
  <c r="BM185" i="33"/>
  <c r="BM148" i="33"/>
  <c r="BO185" i="33"/>
  <c r="BO148" i="33"/>
  <c r="BQ185" i="33"/>
  <c r="BQ148" i="33"/>
  <c r="BS185" i="33"/>
  <c r="BS148" i="33"/>
  <c r="BU185" i="33"/>
  <c r="BU148" i="33"/>
  <c r="BW185" i="33"/>
  <c r="BW148" i="33"/>
  <c r="BY185" i="33"/>
  <c r="BY148" i="33"/>
  <c r="CA185" i="33"/>
  <c r="CA148" i="33"/>
  <c r="CC185" i="33"/>
  <c r="CC148" i="33"/>
  <c r="CD59" i="33"/>
  <c r="H185" i="33"/>
  <c r="H148" i="33"/>
  <c r="J185" i="33"/>
  <c r="J148" i="33"/>
  <c r="L185" i="33"/>
  <c r="L148" i="33"/>
  <c r="N185" i="33"/>
  <c r="N148" i="33"/>
  <c r="P185" i="33"/>
  <c r="P148" i="33"/>
  <c r="R185" i="33"/>
  <c r="R148" i="33"/>
  <c r="T185" i="33"/>
  <c r="T148" i="33"/>
  <c r="V185" i="33"/>
  <c r="V148" i="33"/>
  <c r="X185" i="33"/>
  <c r="X148" i="33"/>
  <c r="Z185" i="33"/>
  <c r="Z148" i="33"/>
  <c r="AB185" i="33"/>
  <c r="AB148" i="33"/>
  <c r="CE62" i="33"/>
  <c r="CE87" i="33" s="1"/>
  <c r="CE90" i="33"/>
  <c r="C98" i="33"/>
  <c r="E97" i="33"/>
  <c r="CE97" i="33" s="1"/>
  <c r="D101" i="33"/>
  <c r="AN133" i="33"/>
  <c r="F184" i="33"/>
  <c r="H184" i="33"/>
  <c r="J184" i="33"/>
  <c r="L184" i="33"/>
  <c r="N184" i="33"/>
  <c r="D184" i="33"/>
  <c r="AD144" i="33"/>
  <c r="AF144" i="33"/>
  <c r="AH144" i="33"/>
  <c r="AJ144" i="33"/>
  <c r="AL144" i="33"/>
  <c r="AN144" i="33"/>
  <c r="AP144" i="33"/>
  <c r="AR144" i="33"/>
  <c r="AT144" i="33"/>
  <c r="AV144" i="33"/>
  <c r="AX144" i="33"/>
  <c r="AZ144" i="33"/>
  <c r="BB144" i="33"/>
  <c r="BD144" i="33"/>
  <c r="BF144" i="33"/>
  <c r="BH144" i="33"/>
  <c r="BJ144" i="33"/>
  <c r="BL144" i="33"/>
  <c r="BN144" i="33"/>
  <c r="BP144" i="33"/>
  <c r="BR144" i="33"/>
  <c r="BT144" i="33"/>
  <c r="BV144" i="33"/>
  <c r="BX144" i="33"/>
  <c r="BZ144" i="33"/>
  <c r="CB144" i="33"/>
  <c r="CE96" i="33"/>
  <c r="E184" i="33"/>
  <c r="G184" i="33"/>
  <c r="I184" i="33"/>
  <c r="K184" i="33"/>
  <c r="M184" i="33"/>
  <c r="O184" i="33"/>
  <c r="P184" i="33"/>
  <c r="R184" i="33"/>
  <c r="T184" i="33"/>
  <c r="V184" i="33"/>
  <c r="X184" i="33"/>
  <c r="Z184" i="33"/>
  <c r="AB184" i="33"/>
  <c r="AD184" i="33"/>
  <c r="AF184" i="33"/>
  <c r="AH184" i="33"/>
  <c r="AJ184" i="33"/>
  <c r="AL184" i="33"/>
  <c r="AN184" i="33"/>
  <c r="AP184" i="33"/>
  <c r="AR184" i="33"/>
  <c r="AT184" i="33"/>
  <c r="AV184" i="33"/>
  <c r="AX184" i="33"/>
  <c r="AZ184" i="33"/>
  <c r="BB184" i="33"/>
  <c r="BD184" i="33"/>
  <c r="BF184" i="33"/>
  <c r="BH184" i="33"/>
  <c r="BJ184" i="33"/>
  <c r="BL184" i="33"/>
  <c r="BN184" i="33"/>
  <c r="BP184" i="33"/>
  <c r="BR184" i="33"/>
  <c r="BT184" i="33"/>
  <c r="BV184" i="33"/>
  <c r="BX184" i="33"/>
  <c r="BZ184" i="33"/>
  <c r="CB184" i="33"/>
  <c r="CD153" i="33"/>
  <c r="AD160" i="33"/>
  <c r="AN160" i="33" s="1"/>
  <c r="AX160" i="33" s="1"/>
  <c r="BH160" i="33" s="1"/>
  <c r="BR160" i="33" s="1"/>
  <c r="AD166" i="33"/>
  <c r="AN166" i="33" s="1"/>
  <c r="AX166" i="33" s="1"/>
  <c r="BH166" i="33" s="1"/>
  <c r="BR166" i="33" s="1"/>
  <c r="Q184" i="33"/>
  <c r="S184" i="33"/>
  <c r="U184" i="33"/>
  <c r="W184" i="33"/>
  <c r="Y184" i="33"/>
  <c r="AA184" i="33"/>
  <c r="AC184" i="33"/>
  <c r="AE184" i="33"/>
  <c r="AG184" i="33"/>
  <c r="AI184" i="33"/>
  <c r="AK184" i="33"/>
  <c r="AM184" i="33"/>
  <c r="AO184" i="33"/>
  <c r="AQ184" i="33"/>
  <c r="AS184" i="33"/>
  <c r="AU184" i="33"/>
  <c r="AW184" i="33"/>
  <c r="AY184" i="33"/>
  <c r="BA184" i="33"/>
  <c r="BC184" i="33"/>
  <c r="BE184" i="33"/>
  <c r="BG184" i="33"/>
  <c r="BI184" i="33"/>
  <c r="BK184" i="33"/>
  <c r="BM184" i="33"/>
  <c r="BO184" i="33"/>
  <c r="BQ184" i="33"/>
  <c r="BS184" i="33"/>
  <c r="BU184" i="33"/>
  <c r="BW184" i="33"/>
  <c r="BY184" i="33"/>
  <c r="CA184" i="33"/>
  <c r="CC184" i="33"/>
  <c r="C180" i="33"/>
  <c r="CE96" i="32"/>
  <c r="C96" i="32"/>
  <c r="C98" i="32" s="1"/>
  <c r="E98" i="32" s="1"/>
  <c r="AN144" i="32"/>
  <c r="AN148" i="32" s="1"/>
  <c r="CE101" i="32"/>
  <c r="CD101" i="32"/>
  <c r="G144" i="32"/>
  <c r="I144" i="32"/>
  <c r="I185" i="32" s="1"/>
  <c r="K144" i="32"/>
  <c r="M144" i="32"/>
  <c r="M185" i="32" s="1"/>
  <c r="O144" i="32"/>
  <c r="Q144" i="32"/>
  <c r="Q185" i="32" s="1"/>
  <c r="S144" i="32"/>
  <c r="U144" i="32"/>
  <c r="U185" i="32" s="1"/>
  <c r="W144" i="32"/>
  <c r="Y144" i="32"/>
  <c r="Y185" i="32" s="1"/>
  <c r="AA144" i="32"/>
  <c r="AC144" i="32"/>
  <c r="AC185" i="32" s="1"/>
  <c r="AE144" i="32"/>
  <c r="AG144" i="32"/>
  <c r="AG185" i="32" s="1"/>
  <c r="AI144" i="32"/>
  <c r="AK144" i="32"/>
  <c r="AK185" i="32" s="1"/>
  <c r="AM144" i="32"/>
  <c r="AO144" i="32"/>
  <c r="AO185" i="32" s="1"/>
  <c r="AQ144" i="32"/>
  <c r="AS144" i="32"/>
  <c r="AS185" i="32" s="1"/>
  <c r="AU144" i="32"/>
  <c r="AW144" i="32"/>
  <c r="AW185" i="32" s="1"/>
  <c r="AY144" i="32"/>
  <c r="J185" i="32"/>
  <c r="J148" i="32"/>
  <c r="N185" i="32"/>
  <c r="N148" i="32"/>
  <c r="R185" i="32"/>
  <c r="R148" i="32"/>
  <c r="V185" i="32"/>
  <c r="V148" i="32"/>
  <c r="Z185" i="32"/>
  <c r="Z148" i="32"/>
  <c r="AD185" i="32"/>
  <c r="AD148" i="32"/>
  <c r="AH185" i="32"/>
  <c r="AH148" i="32"/>
  <c r="AL185" i="32"/>
  <c r="AL148" i="32"/>
  <c r="AP185" i="32"/>
  <c r="AP148" i="32"/>
  <c r="AV185" i="32"/>
  <c r="AV148" i="32"/>
  <c r="AZ185" i="32"/>
  <c r="AZ148" i="32"/>
  <c r="BD185" i="32"/>
  <c r="BD148" i="32"/>
  <c r="BH185" i="32"/>
  <c r="BH148" i="32"/>
  <c r="BN185" i="32"/>
  <c r="BN148" i="32"/>
  <c r="BR185" i="32"/>
  <c r="BR148" i="32"/>
  <c r="H185" i="32"/>
  <c r="H148" i="32"/>
  <c r="L185" i="32"/>
  <c r="L148" i="32"/>
  <c r="P185" i="32"/>
  <c r="P148" i="32"/>
  <c r="T185" i="32"/>
  <c r="T148" i="32"/>
  <c r="X185" i="32"/>
  <c r="X148" i="32"/>
  <c r="AB185" i="32"/>
  <c r="AB148" i="32"/>
  <c r="AF185" i="32"/>
  <c r="AF148" i="32"/>
  <c r="AJ185" i="32"/>
  <c r="AJ148" i="32"/>
  <c r="AN185" i="32"/>
  <c r="AR185" i="32"/>
  <c r="AR148" i="32"/>
  <c r="AT185" i="32"/>
  <c r="AT148" i="32"/>
  <c r="AX185" i="32"/>
  <c r="AX148" i="32"/>
  <c r="BB185" i="32"/>
  <c r="BB148" i="32"/>
  <c r="BF185" i="32"/>
  <c r="BF148" i="32"/>
  <c r="BJ185" i="32"/>
  <c r="BJ148" i="32"/>
  <c r="BL185" i="32"/>
  <c r="BL148" i="32"/>
  <c r="BP185" i="32"/>
  <c r="BP148" i="32"/>
  <c r="CD142" i="32"/>
  <c r="CD59" i="32"/>
  <c r="CD87" i="32"/>
  <c r="G185" i="32"/>
  <c r="G148" i="32"/>
  <c r="I148" i="32"/>
  <c r="K185" i="32"/>
  <c r="K148" i="32"/>
  <c r="M148" i="32"/>
  <c r="O185" i="32"/>
  <c r="O148" i="32"/>
  <c r="Q148" i="32"/>
  <c r="S185" i="32"/>
  <c r="S148" i="32"/>
  <c r="U148" i="32"/>
  <c r="W185" i="32"/>
  <c r="W148" i="32"/>
  <c r="Y148" i="32"/>
  <c r="AA185" i="32"/>
  <c r="AA148" i="32"/>
  <c r="AC148" i="32"/>
  <c r="AE185" i="32"/>
  <c r="AE148" i="32"/>
  <c r="AG148" i="32"/>
  <c r="AI185" i="32"/>
  <c r="AI148" i="32"/>
  <c r="AK148" i="32"/>
  <c r="AM185" i="32"/>
  <c r="AM148" i="32"/>
  <c r="AO148" i="32"/>
  <c r="AQ185" i="32"/>
  <c r="AQ148" i="32"/>
  <c r="AS148" i="32"/>
  <c r="AU185" i="32"/>
  <c r="AU148" i="32"/>
  <c r="AW148" i="32"/>
  <c r="AY185" i="32"/>
  <c r="AY148" i="32"/>
  <c r="BA185" i="32"/>
  <c r="BA148" i="32"/>
  <c r="BC185" i="32"/>
  <c r="BC148" i="32"/>
  <c r="BE185" i="32"/>
  <c r="BE148" i="32"/>
  <c r="BG185" i="32"/>
  <c r="BG148" i="32"/>
  <c r="BI185" i="32"/>
  <c r="BI148" i="32"/>
  <c r="BK185" i="32"/>
  <c r="BK148" i="32"/>
  <c r="BM185" i="32"/>
  <c r="BM148" i="32"/>
  <c r="BO185" i="32"/>
  <c r="BO148" i="32"/>
  <c r="BQ185" i="32"/>
  <c r="BQ148" i="32"/>
  <c r="BS185" i="32"/>
  <c r="BS148" i="32"/>
  <c r="BU185" i="32"/>
  <c r="BU148" i="32"/>
  <c r="BW185" i="32"/>
  <c r="BW148" i="32"/>
  <c r="BY185" i="32"/>
  <c r="BY148" i="32"/>
  <c r="CA185" i="32"/>
  <c r="CA148" i="32"/>
  <c r="CC185" i="32"/>
  <c r="CC148" i="32"/>
  <c r="CE142" i="32"/>
  <c r="BT144" i="32"/>
  <c r="BV144" i="32"/>
  <c r="BX144" i="32"/>
  <c r="BZ144" i="32"/>
  <c r="CB144" i="32"/>
  <c r="F184" i="32"/>
  <c r="H184" i="32"/>
  <c r="J184" i="32"/>
  <c r="L184" i="32"/>
  <c r="N184" i="32"/>
  <c r="P184" i="32"/>
  <c r="R184" i="32"/>
  <c r="T184" i="32"/>
  <c r="V184" i="32"/>
  <c r="X184" i="32"/>
  <c r="Z184" i="32"/>
  <c r="AB184" i="32"/>
  <c r="AD184" i="32"/>
  <c r="AF184" i="32"/>
  <c r="AH184" i="32"/>
  <c r="AJ184" i="32"/>
  <c r="AL184" i="32"/>
  <c r="AN184" i="32"/>
  <c r="AP184" i="32"/>
  <c r="AR184" i="32"/>
  <c r="AT184" i="32"/>
  <c r="AV184" i="32"/>
  <c r="AX184" i="32"/>
  <c r="AZ184" i="32"/>
  <c r="BB184" i="32"/>
  <c r="BD184" i="32"/>
  <c r="BF184" i="32"/>
  <c r="BH184" i="32"/>
  <c r="BJ184" i="32"/>
  <c r="BL184" i="32"/>
  <c r="BN184" i="32"/>
  <c r="BP184" i="32"/>
  <c r="BR184" i="32"/>
  <c r="BT184" i="32"/>
  <c r="BV184" i="32"/>
  <c r="BX184" i="32"/>
  <c r="BZ184" i="32"/>
  <c r="D184" i="32"/>
  <c r="E184" i="32"/>
  <c r="G184" i="32"/>
  <c r="I184" i="32"/>
  <c r="K184" i="32"/>
  <c r="M184" i="32"/>
  <c r="O184" i="32"/>
  <c r="Q184" i="32"/>
  <c r="S184" i="32"/>
  <c r="U184" i="32"/>
  <c r="W184" i="32"/>
  <c r="Y184" i="32"/>
  <c r="AA184" i="32"/>
  <c r="AC184" i="32"/>
  <c r="AE184" i="32"/>
  <c r="AG184" i="32"/>
  <c r="AI184" i="32"/>
  <c r="AK184" i="32"/>
  <c r="AM184" i="32"/>
  <c r="AO184" i="32"/>
  <c r="AQ184" i="32"/>
  <c r="AS184" i="32"/>
  <c r="AU184" i="32"/>
  <c r="AW184" i="32"/>
  <c r="AY184" i="32"/>
  <c r="BA184" i="32"/>
  <c r="BC184" i="32"/>
  <c r="BE184" i="32"/>
  <c r="BG184" i="32"/>
  <c r="BI184" i="32"/>
  <c r="BK184" i="32"/>
  <c r="BM184" i="32"/>
  <c r="BO184" i="32"/>
  <c r="BQ184" i="32"/>
  <c r="BS184" i="32"/>
  <c r="CB184" i="32"/>
  <c r="CD153" i="32"/>
  <c r="AD160" i="32"/>
  <c r="AN160" i="32" s="1"/>
  <c r="AX160" i="32" s="1"/>
  <c r="BH160" i="32" s="1"/>
  <c r="BR160" i="32" s="1"/>
  <c r="AD166" i="32"/>
  <c r="AN166" i="32" s="1"/>
  <c r="AX166" i="32" s="1"/>
  <c r="BH166" i="32" s="1"/>
  <c r="BR166" i="32" s="1"/>
  <c r="BU184" i="32"/>
  <c r="BW184" i="32"/>
  <c r="BY184" i="32"/>
  <c r="CA184" i="32"/>
  <c r="CC184" i="32"/>
  <c r="C180" i="32"/>
  <c r="CD133" i="30"/>
  <c r="BM144" i="27"/>
  <c r="CE59" i="30"/>
  <c r="BF144" i="30"/>
  <c r="BF148" i="30" s="1"/>
  <c r="BS155" i="30"/>
  <c r="CC144" i="30"/>
  <c r="CC185" i="30" s="1"/>
  <c r="CB144" i="30"/>
  <c r="BR144" i="30"/>
  <c r="CD31" i="30"/>
  <c r="CD27" i="30"/>
  <c r="BQ144" i="30"/>
  <c r="D185" i="30"/>
  <c r="D148" i="30"/>
  <c r="F185" i="30"/>
  <c r="F148" i="30"/>
  <c r="H185" i="30"/>
  <c r="H148" i="30"/>
  <c r="J185" i="30"/>
  <c r="J148" i="30"/>
  <c r="L185" i="30"/>
  <c r="L148" i="30"/>
  <c r="N185" i="30"/>
  <c r="N148" i="30"/>
  <c r="P185" i="30"/>
  <c r="P148" i="30"/>
  <c r="R185" i="30"/>
  <c r="R148" i="30"/>
  <c r="T185" i="30"/>
  <c r="T148" i="30"/>
  <c r="V185" i="30"/>
  <c r="V148" i="30"/>
  <c r="X185" i="30"/>
  <c r="X148" i="30"/>
  <c r="Z185" i="30"/>
  <c r="Z148" i="30"/>
  <c r="AB185" i="30"/>
  <c r="AB148" i="30"/>
  <c r="AD185" i="30"/>
  <c r="AD148" i="30"/>
  <c r="AF185" i="30"/>
  <c r="AF148" i="30"/>
  <c r="AH185" i="30"/>
  <c r="AH148" i="30"/>
  <c r="AJ185" i="30"/>
  <c r="AJ148" i="30"/>
  <c r="AL185" i="30"/>
  <c r="AL148" i="30"/>
  <c r="AN185" i="30"/>
  <c r="AN148" i="30"/>
  <c r="AP185" i="30"/>
  <c r="AP148" i="30"/>
  <c r="AR185" i="30"/>
  <c r="AR148" i="30"/>
  <c r="AT185" i="30"/>
  <c r="AT148" i="30"/>
  <c r="AV185" i="30"/>
  <c r="AV148" i="30"/>
  <c r="AX185" i="30"/>
  <c r="AX148" i="30"/>
  <c r="AZ185" i="30"/>
  <c r="AZ148" i="30"/>
  <c r="BB185" i="30"/>
  <c r="BB148" i="30"/>
  <c r="BD185" i="30"/>
  <c r="BD148" i="30"/>
  <c r="BF185" i="30"/>
  <c r="BH185" i="30"/>
  <c r="BH148" i="30"/>
  <c r="BJ185" i="30"/>
  <c r="BJ148" i="30"/>
  <c r="BL185" i="30"/>
  <c r="BL148" i="30"/>
  <c r="BN185" i="30"/>
  <c r="BN148" i="30"/>
  <c r="BP185" i="30"/>
  <c r="BP148" i="30"/>
  <c r="BR185" i="30"/>
  <c r="BR148" i="30"/>
  <c r="BT185" i="30"/>
  <c r="BT148" i="30"/>
  <c r="BV185" i="30"/>
  <c r="BV148" i="30"/>
  <c r="BX185" i="30"/>
  <c r="BX148" i="30"/>
  <c r="BZ185" i="30"/>
  <c r="BZ148" i="30"/>
  <c r="CB185" i="30"/>
  <c r="CB148" i="30"/>
  <c r="F184" i="30"/>
  <c r="H184" i="30"/>
  <c r="L184" i="30"/>
  <c r="N184" i="30"/>
  <c r="P184" i="30"/>
  <c r="R184" i="30"/>
  <c r="T184" i="30"/>
  <c r="V184" i="30"/>
  <c r="X184" i="30"/>
  <c r="AB184" i="30"/>
  <c r="AF184" i="30"/>
  <c r="AJ184" i="30"/>
  <c r="D184" i="30"/>
  <c r="C148" i="30"/>
  <c r="C146" i="30"/>
  <c r="C149" i="30" s="1"/>
  <c r="E185" i="30"/>
  <c r="E148" i="30"/>
  <c r="G185" i="30"/>
  <c r="G148" i="30"/>
  <c r="I185" i="30"/>
  <c r="I148" i="30"/>
  <c r="K185" i="30"/>
  <c r="K148" i="30"/>
  <c r="M185" i="30"/>
  <c r="M148" i="30"/>
  <c r="O185" i="30"/>
  <c r="O148" i="30"/>
  <c r="Q185" i="30"/>
  <c r="Q148" i="30"/>
  <c r="S185" i="30"/>
  <c r="S148" i="30"/>
  <c r="U185" i="30"/>
  <c r="U148" i="30"/>
  <c r="W185" i="30"/>
  <c r="W148" i="30"/>
  <c r="Y185" i="30"/>
  <c r="Y148" i="30"/>
  <c r="AA185" i="30"/>
  <c r="AA148" i="30"/>
  <c r="AC185" i="30"/>
  <c r="AC148" i="30"/>
  <c r="AE185" i="30"/>
  <c r="AE148" i="30"/>
  <c r="AG185" i="30"/>
  <c r="AG148" i="30"/>
  <c r="AI185" i="30"/>
  <c r="AI148" i="30"/>
  <c r="AK185" i="30"/>
  <c r="AK148" i="30"/>
  <c r="AM185" i="30"/>
  <c r="AM148" i="30"/>
  <c r="AO185" i="30"/>
  <c r="AO148" i="30"/>
  <c r="AQ185" i="30"/>
  <c r="AQ148" i="30"/>
  <c r="AS185" i="30"/>
  <c r="AS148" i="30"/>
  <c r="AU185" i="30"/>
  <c r="AU148" i="30"/>
  <c r="AW185" i="30"/>
  <c r="AW148" i="30"/>
  <c r="AY185" i="30"/>
  <c r="AY148" i="30"/>
  <c r="BA185" i="30"/>
  <c r="BA148" i="30"/>
  <c r="BC185" i="30"/>
  <c r="BC148" i="30"/>
  <c r="BE185" i="30"/>
  <c r="BE148" i="30"/>
  <c r="BG185" i="30"/>
  <c r="BG148" i="30"/>
  <c r="BI185" i="30"/>
  <c r="BI148" i="30"/>
  <c r="BK185" i="30"/>
  <c r="BK148" i="30"/>
  <c r="BM185" i="30"/>
  <c r="BM148" i="30"/>
  <c r="BO185" i="30"/>
  <c r="BO148" i="30"/>
  <c r="BQ185" i="30"/>
  <c r="BQ148" i="30"/>
  <c r="BS185" i="30"/>
  <c r="BS148" i="30"/>
  <c r="BU185" i="30"/>
  <c r="BU148" i="30"/>
  <c r="BW185" i="30"/>
  <c r="BW148" i="30"/>
  <c r="BY185" i="30"/>
  <c r="BY148" i="30"/>
  <c r="CA185" i="30"/>
  <c r="CA148" i="30"/>
  <c r="J184" i="30"/>
  <c r="Z184" i="30"/>
  <c r="AD184" i="30"/>
  <c r="AH184" i="30"/>
  <c r="AL184" i="30"/>
  <c r="AN184" i="30"/>
  <c r="AP184" i="30"/>
  <c r="AR184" i="30"/>
  <c r="AT184" i="30"/>
  <c r="AV184" i="30"/>
  <c r="AX184" i="30"/>
  <c r="AZ184" i="30"/>
  <c r="BB184" i="30"/>
  <c r="BD184" i="30"/>
  <c r="BF184" i="30"/>
  <c r="CD87" i="30"/>
  <c r="G184" i="30"/>
  <c r="O184" i="30"/>
  <c r="S184" i="30"/>
  <c r="W184" i="30"/>
  <c r="BH184" i="30"/>
  <c r="BJ184" i="30"/>
  <c r="BL184" i="30"/>
  <c r="BN184" i="30"/>
  <c r="BP184" i="30"/>
  <c r="BR184" i="30"/>
  <c r="BT184" i="30"/>
  <c r="BV184" i="30"/>
  <c r="BX184" i="30"/>
  <c r="BZ184" i="30"/>
  <c r="CB184" i="30"/>
  <c r="CD154" i="30"/>
  <c r="BM184" i="30"/>
  <c r="BU184" i="30"/>
  <c r="CC184" i="30"/>
  <c r="K184" i="30"/>
  <c r="AA184" i="30"/>
  <c r="AE184" i="30"/>
  <c r="AN160" i="30"/>
  <c r="AX160" i="30" s="1"/>
  <c r="BH160" i="30" s="1"/>
  <c r="BR160" i="30" s="1"/>
  <c r="AI184" i="30"/>
  <c r="AN166" i="30"/>
  <c r="AX166" i="30" s="1"/>
  <c r="BH166" i="30" s="1"/>
  <c r="BR166" i="30" s="1"/>
  <c r="CE90" i="30"/>
  <c r="CE133" i="30" s="1"/>
  <c r="CE144" i="30" s="1"/>
  <c r="CE148" i="30" s="1"/>
  <c r="AM184" i="30"/>
  <c r="AO184" i="30"/>
  <c r="AQ184" i="30"/>
  <c r="AS184" i="30"/>
  <c r="AU184" i="30"/>
  <c r="AW184" i="30"/>
  <c r="AY184" i="30"/>
  <c r="BA184" i="30"/>
  <c r="BC184" i="30"/>
  <c r="BE184" i="30"/>
  <c r="BG184" i="30"/>
  <c r="BK184" i="30"/>
  <c r="BO184" i="30"/>
  <c r="BS184" i="30"/>
  <c r="BW184" i="30"/>
  <c r="CA184" i="30"/>
  <c r="C184" i="30"/>
  <c r="C156" i="30"/>
  <c r="C157" i="30" s="1"/>
  <c r="C186" i="30" s="1"/>
  <c r="D183" i="30" s="1"/>
  <c r="BI184" i="30"/>
  <c r="BQ184" i="30"/>
  <c r="BY184" i="30"/>
  <c r="Y153" i="30"/>
  <c r="Y155" i="30" s="1"/>
  <c r="AG153" i="30"/>
  <c r="AG155" i="30" s="1"/>
  <c r="CD179" i="30"/>
  <c r="AY146" i="25"/>
  <c r="AY185" i="25"/>
  <c r="CD106" i="27"/>
  <c r="CD133" i="27" s="1"/>
  <c r="BA144" i="27"/>
  <c r="BA148" i="27" s="1"/>
  <c r="CE59" i="27"/>
  <c r="CD33" i="27"/>
  <c r="BE144" i="27"/>
  <c r="BE185" i="27" s="1"/>
  <c r="D185" i="27"/>
  <c r="D148" i="27"/>
  <c r="F185" i="27"/>
  <c r="F148" i="27"/>
  <c r="H185" i="27"/>
  <c r="H148" i="27"/>
  <c r="J148" i="27"/>
  <c r="J185" i="27"/>
  <c r="L185" i="27"/>
  <c r="L148" i="27"/>
  <c r="N185" i="27"/>
  <c r="N148" i="27"/>
  <c r="P185" i="27"/>
  <c r="P148" i="27"/>
  <c r="R148" i="27"/>
  <c r="R185" i="27"/>
  <c r="T185" i="27"/>
  <c r="T148" i="27"/>
  <c r="V185" i="27"/>
  <c r="V148" i="27"/>
  <c r="X185" i="27"/>
  <c r="X148" i="27"/>
  <c r="Z148" i="27"/>
  <c r="Z185" i="27"/>
  <c r="AB185" i="27"/>
  <c r="AB148" i="27"/>
  <c r="AD185" i="27"/>
  <c r="AD148" i="27"/>
  <c r="AF185" i="27"/>
  <c r="AF148" i="27"/>
  <c r="AH148" i="27"/>
  <c r="AH185" i="27"/>
  <c r="AJ185" i="27"/>
  <c r="AJ148" i="27"/>
  <c r="AL185" i="27"/>
  <c r="AL148" i="27"/>
  <c r="AN185" i="27"/>
  <c r="AN148" i="27"/>
  <c r="AP148" i="27"/>
  <c r="AP185" i="27"/>
  <c r="AR185" i="27"/>
  <c r="AR148" i="27"/>
  <c r="AT185" i="27"/>
  <c r="AT148" i="27"/>
  <c r="AW185" i="27"/>
  <c r="AW148" i="27"/>
  <c r="BA185" i="27"/>
  <c r="BE148" i="27"/>
  <c r="BI185" i="27"/>
  <c r="BI148" i="27"/>
  <c r="BM185" i="27"/>
  <c r="BM148" i="27"/>
  <c r="BQ185" i="27"/>
  <c r="BQ148" i="27"/>
  <c r="BU185" i="27"/>
  <c r="BU148" i="27"/>
  <c r="BY185" i="27"/>
  <c r="BY148" i="27"/>
  <c r="CC185" i="27"/>
  <c r="CC148" i="27"/>
  <c r="CE87" i="27"/>
  <c r="C146" i="27"/>
  <c r="C149" i="27" s="1"/>
  <c r="C148" i="27"/>
  <c r="E185" i="27"/>
  <c r="E148" i="27"/>
  <c r="G185" i="27"/>
  <c r="G148" i="27"/>
  <c r="I185" i="27"/>
  <c r="I148" i="27"/>
  <c r="K185" i="27"/>
  <c r="K148" i="27"/>
  <c r="M185" i="27"/>
  <c r="M148" i="27"/>
  <c r="O185" i="27"/>
  <c r="O148" i="27"/>
  <c r="Q185" i="27"/>
  <c r="Q148" i="27"/>
  <c r="S185" i="27"/>
  <c r="S148" i="27"/>
  <c r="U185" i="27"/>
  <c r="U148" i="27"/>
  <c r="W185" i="27"/>
  <c r="W148" i="27"/>
  <c r="Y185" i="27"/>
  <c r="Y148" i="27"/>
  <c r="AA185" i="27"/>
  <c r="AA148" i="27"/>
  <c r="AC185" i="27"/>
  <c r="AC148" i="27"/>
  <c r="AE185" i="27"/>
  <c r="AE148" i="27"/>
  <c r="AG185" i="27"/>
  <c r="AG148" i="27"/>
  <c r="AI185" i="27"/>
  <c r="AI148" i="27"/>
  <c r="AK185" i="27"/>
  <c r="AK148" i="27"/>
  <c r="AM185" i="27"/>
  <c r="AM148" i="27"/>
  <c r="AO185" i="27"/>
  <c r="AO148" i="27"/>
  <c r="AQ185" i="27"/>
  <c r="AQ148" i="27"/>
  <c r="AS185" i="27"/>
  <c r="AS148" i="27"/>
  <c r="AU185" i="27"/>
  <c r="AU148" i="27"/>
  <c r="AY185" i="27"/>
  <c r="AY148" i="27"/>
  <c r="BC185" i="27"/>
  <c r="BC148" i="27"/>
  <c r="BG185" i="27"/>
  <c r="BG148" i="27"/>
  <c r="BK185" i="27"/>
  <c r="BK148" i="27"/>
  <c r="BO185" i="27"/>
  <c r="BO148" i="27"/>
  <c r="BS185" i="27"/>
  <c r="BS148" i="27"/>
  <c r="BW185" i="27"/>
  <c r="BW148" i="27"/>
  <c r="CA185" i="27"/>
  <c r="CA148" i="27"/>
  <c r="CE142" i="27"/>
  <c r="AX144" i="27"/>
  <c r="BB144" i="27"/>
  <c r="BF144" i="27"/>
  <c r="BJ144" i="27"/>
  <c r="BN144" i="27"/>
  <c r="BT144" i="27"/>
  <c r="CB144" i="27"/>
  <c r="AV144" i="27"/>
  <c r="AZ144" i="27"/>
  <c r="BD144" i="27"/>
  <c r="BH144" i="27"/>
  <c r="BL144" i="27"/>
  <c r="BP144" i="27"/>
  <c r="BR144" i="27"/>
  <c r="BV144" i="27"/>
  <c r="BX144" i="27"/>
  <c r="BZ144" i="27"/>
  <c r="CD87" i="27"/>
  <c r="AD166" i="27"/>
  <c r="AN166" i="27" s="1"/>
  <c r="AX166" i="27" s="1"/>
  <c r="BH166" i="27" s="1"/>
  <c r="BR166" i="27" s="1"/>
  <c r="CD179" i="27"/>
  <c r="C180" i="27"/>
  <c r="CD10" i="27"/>
  <c r="CE90" i="27"/>
  <c r="CE133" i="27" s="1"/>
  <c r="E155" i="27"/>
  <c r="CD153" i="27"/>
  <c r="G155" i="27"/>
  <c r="I155" i="27"/>
  <c r="K155" i="27"/>
  <c r="M155" i="27"/>
  <c r="O155" i="27"/>
  <c r="Q155" i="27"/>
  <c r="S155" i="27"/>
  <c r="U155" i="27"/>
  <c r="W155" i="27"/>
  <c r="Y155" i="27"/>
  <c r="AA155" i="27"/>
  <c r="AC155" i="27"/>
  <c r="AE155" i="27"/>
  <c r="AG155" i="27"/>
  <c r="AI155" i="27"/>
  <c r="AK155" i="27"/>
  <c r="AM155" i="27"/>
  <c r="AO155" i="27"/>
  <c r="AQ155" i="27"/>
  <c r="AS155" i="27"/>
  <c r="AU155" i="27"/>
  <c r="AW155" i="27"/>
  <c r="AY155" i="27"/>
  <c r="BC155" i="27"/>
  <c r="BE155" i="27"/>
  <c r="BG155" i="27"/>
  <c r="BI155" i="27"/>
  <c r="BK155" i="27"/>
  <c r="BM155" i="27"/>
  <c r="BO155" i="27"/>
  <c r="BQ155" i="27"/>
  <c r="BS155" i="27"/>
  <c r="BU184" i="27"/>
  <c r="BW184" i="27"/>
  <c r="BY184" i="27"/>
  <c r="CA184" i="27"/>
  <c r="CC184" i="27"/>
  <c r="AN160" i="27"/>
  <c r="AX160" i="27" s="1"/>
  <c r="BH160" i="27" s="1"/>
  <c r="BR160" i="27" s="1"/>
  <c r="E98" i="33" l="1"/>
  <c r="D99" i="33"/>
  <c r="D98" i="33"/>
  <c r="CB185" i="33"/>
  <c r="CB148" i="33"/>
  <c r="BX185" i="33"/>
  <c r="BX148" i="33"/>
  <c r="BT185" i="33"/>
  <c r="BT148" i="33"/>
  <c r="BP185" i="33"/>
  <c r="BP148" i="33"/>
  <c r="BL185" i="33"/>
  <c r="BL148" i="33"/>
  <c r="BH185" i="33"/>
  <c r="BH148" i="33"/>
  <c r="BD185" i="33"/>
  <c r="BD148" i="33"/>
  <c r="AZ185" i="33"/>
  <c r="AZ148" i="33"/>
  <c r="AV185" i="33"/>
  <c r="AV148" i="33"/>
  <c r="AR185" i="33"/>
  <c r="AR148" i="33"/>
  <c r="AN185" i="33"/>
  <c r="AN148" i="33"/>
  <c r="AJ185" i="33"/>
  <c r="AJ148" i="33"/>
  <c r="AF185" i="33"/>
  <c r="AF148" i="33"/>
  <c r="E101" i="33"/>
  <c r="F101" i="33" s="1"/>
  <c r="CD180" i="33"/>
  <c r="C154" i="33"/>
  <c r="BZ185" i="33"/>
  <c r="BZ148" i="33"/>
  <c r="BV185" i="33"/>
  <c r="BV148" i="33"/>
  <c r="BR185" i="33"/>
  <c r="BR148" i="33"/>
  <c r="BN185" i="33"/>
  <c r="BN148" i="33"/>
  <c r="BJ185" i="33"/>
  <c r="BJ148" i="33"/>
  <c r="BF185" i="33"/>
  <c r="BF148" i="33"/>
  <c r="BB185" i="33"/>
  <c r="BB148" i="33"/>
  <c r="AX185" i="33"/>
  <c r="AX148" i="33"/>
  <c r="AT185" i="33"/>
  <c r="AT148" i="33"/>
  <c r="AP185" i="33"/>
  <c r="AP148" i="33"/>
  <c r="AL185" i="33"/>
  <c r="AL148" i="33"/>
  <c r="AH185" i="33"/>
  <c r="AH148" i="33"/>
  <c r="AD185" i="33"/>
  <c r="AD148" i="33"/>
  <c r="C133" i="33"/>
  <c r="C144" i="33" s="1"/>
  <c r="CD96" i="33"/>
  <c r="CD97" i="33"/>
  <c r="D99" i="32"/>
  <c r="CD180" i="32"/>
  <c r="C154" i="32"/>
  <c r="CB185" i="32"/>
  <c r="CB148" i="32"/>
  <c r="BX185" i="32"/>
  <c r="BX148" i="32"/>
  <c r="BT185" i="32"/>
  <c r="BT148" i="32"/>
  <c r="BZ185" i="32"/>
  <c r="BZ148" i="32"/>
  <c r="BV185" i="32"/>
  <c r="BV148" i="32"/>
  <c r="CC148" i="30"/>
  <c r="CD59" i="30"/>
  <c r="CD144" i="30" s="1"/>
  <c r="CD148" i="30" s="1"/>
  <c r="D156" i="30"/>
  <c r="AG184" i="30"/>
  <c r="CD155" i="30"/>
  <c r="Y184" i="30"/>
  <c r="CD153" i="30"/>
  <c r="D146" i="30"/>
  <c r="CD59" i="27"/>
  <c r="BQ184" i="27"/>
  <c r="BI184" i="27"/>
  <c r="BA184" i="27"/>
  <c r="AO184" i="27"/>
  <c r="BZ185" i="27"/>
  <c r="BZ148" i="27"/>
  <c r="BP185" i="27"/>
  <c r="BP148" i="27"/>
  <c r="AZ185" i="27"/>
  <c r="AZ148" i="27"/>
  <c r="BF148" i="27"/>
  <c r="BF185" i="27"/>
  <c r="BM184" i="27"/>
  <c r="BE184" i="27"/>
  <c r="AW184" i="27"/>
  <c r="AS184" i="27"/>
  <c r="AK184" i="27"/>
  <c r="AG184" i="27"/>
  <c r="AC184" i="27"/>
  <c r="Y184" i="27"/>
  <c r="U184" i="27"/>
  <c r="Q184" i="27"/>
  <c r="M184" i="27"/>
  <c r="I184" i="27"/>
  <c r="CD180" i="27"/>
  <c r="C154" i="27"/>
  <c r="BV148" i="27"/>
  <c r="BV185" i="27"/>
  <c r="BH185" i="27"/>
  <c r="BH148" i="27"/>
  <c r="CB185" i="27"/>
  <c r="CB148" i="27"/>
  <c r="BN148" i="27"/>
  <c r="BN185" i="27"/>
  <c r="AX148" i="27"/>
  <c r="AX185" i="27"/>
  <c r="CE144" i="27"/>
  <c r="CE148" i="27" s="1"/>
  <c r="BS184" i="27"/>
  <c r="BO184" i="27"/>
  <c r="BK184" i="27"/>
  <c r="BG184" i="27"/>
  <c r="BC184" i="27"/>
  <c r="AY184" i="27"/>
  <c r="AU184" i="27"/>
  <c r="AQ184" i="27"/>
  <c r="AM184" i="27"/>
  <c r="AI184" i="27"/>
  <c r="AE184" i="27"/>
  <c r="AA184" i="27"/>
  <c r="W184" i="27"/>
  <c r="S184" i="27"/>
  <c r="O184" i="27"/>
  <c r="K184" i="27"/>
  <c r="G184" i="27"/>
  <c r="E184" i="27"/>
  <c r="CD144" i="27"/>
  <c r="CD148" i="27" s="1"/>
  <c r="BX185" i="27"/>
  <c r="BX148" i="27"/>
  <c r="BR185" i="27"/>
  <c r="BR148" i="27"/>
  <c r="BL185" i="27"/>
  <c r="BL148" i="27"/>
  <c r="BD185" i="27"/>
  <c r="BD148" i="27"/>
  <c r="AV185" i="27"/>
  <c r="AV148" i="27"/>
  <c r="BT185" i="27"/>
  <c r="BT148" i="27"/>
  <c r="BJ185" i="27"/>
  <c r="BJ148" i="27"/>
  <c r="BB185" i="27"/>
  <c r="BB148" i="27"/>
  <c r="D146" i="27"/>
  <c r="CE101" i="33" l="1"/>
  <c r="CD101" i="33"/>
  <c r="CE98" i="33"/>
  <c r="D133" i="33"/>
  <c r="D144" i="33" s="1"/>
  <c r="E99" i="33"/>
  <c r="C148" i="33"/>
  <c r="C146" i="33"/>
  <c r="C149" i="33" s="1"/>
  <c r="C155" i="33"/>
  <c r="CD154" i="33"/>
  <c r="CD98" i="33"/>
  <c r="C155" i="32"/>
  <c r="CD154" i="32"/>
  <c r="D149" i="30"/>
  <c r="E146" i="30"/>
  <c r="D157" i="30"/>
  <c r="D186" i="30" s="1"/>
  <c r="E183" i="30" s="1"/>
  <c r="E156" i="30"/>
  <c r="D149" i="27"/>
  <c r="E146" i="27"/>
  <c r="C155" i="27"/>
  <c r="CD154" i="27"/>
  <c r="D185" i="33" l="1"/>
  <c r="D148" i="33"/>
  <c r="D146" i="33"/>
  <c r="D149" i="33" s="1"/>
  <c r="C184" i="33"/>
  <c r="C156" i="33"/>
  <c r="CD155" i="33"/>
  <c r="F99" i="33"/>
  <c r="E133" i="33"/>
  <c r="E144" i="33" s="1"/>
  <c r="C184" i="32"/>
  <c r="C156" i="32"/>
  <c r="CD155" i="32"/>
  <c r="E149" i="30"/>
  <c r="F146" i="30"/>
  <c r="E157" i="30"/>
  <c r="E186" i="30" s="1"/>
  <c r="F183" i="30" s="1"/>
  <c r="F156" i="30"/>
  <c r="E149" i="27"/>
  <c r="F146" i="27"/>
  <c r="C156" i="27"/>
  <c r="C184" i="27"/>
  <c r="CD155" i="27"/>
  <c r="E185" i="33" l="1"/>
  <c r="E148" i="33"/>
  <c r="E146" i="33"/>
  <c r="E149" i="33" s="1"/>
  <c r="F133" i="33"/>
  <c r="F144" i="33" s="1"/>
  <c r="CE99" i="33"/>
  <c r="C157" i="33"/>
  <c r="C186" i="33" s="1"/>
  <c r="D183" i="33" s="1"/>
  <c r="D156" i="33"/>
  <c r="D156" i="32"/>
  <c r="F157" i="30"/>
  <c r="F186" i="30" s="1"/>
  <c r="G183" i="30" s="1"/>
  <c r="G156" i="30"/>
  <c r="F149" i="30"/>
  <c r="G146" i="30"/>
  <c r="C157" i="27"/>
  <c r="C186" i="27" s="1"/>
  <c r="D183" i="27" s="1"/>
  <c r="D156" i="27"/>
  <c r="F149" i="27"/>
  <c r="G146" i="27"/>
  <c r="F185" i="33" l="1"/>
  <c r="F148" i="33"/>
  <c r="F146" i="33"/>
  <c r="D157" i="33"/>
  <c r="D186" i="33" s="1"/>
  <c r="E183" i="33" s="1"/>
  <c r="E156" i="33"/>
  <c r="CD99" i="33"/>
  <c r="CD133" i="33" s="1"/>
  <c r="CD144" i="33" s="1"/>
  <c r="CD148" i="33" s="1"/>
  <c r="CE133" i="33"/>
  <c r="CE144" i="33" s="1"/>
  <c r="CE148" i="33" s="1"/>
  <c r="E156" i="32"/>
  <c r="G149" i="30"/>
  <c r="H146" i="30"/>
  <c r="G157" i="30"/>
  <c r="G186" i="30" s="1"/>
  <c r="H183" i="30" s="1"/>
  <c r="H156" i="30"/>
  <c r="G149" i="27"/>
  <c r="H146" i="27"/>
  <c r="D157" i="27"/>
  <c r="D186" i="27" s="1"/>
  <c r="E183" i="27" s="1"/>
  <c r="E156" i="27"/>
  <c r="E157" i="33" l="1"/>
  <c r="E186" i="33" s="1"/>
  <c r="F183" i="33" s="1"/>
  <c r="F156" i="33"/>
  <c r="F149" i="33"/>
  <c r="G146" i="33"/>
  <c r="F156" i="32"/>
  <c r="H157" i="30"/>
  <c r="H186" i="30" s="1"/>
  <c r="I183" i="30" s="1"/>
  <c r="I156" i="30"/>
  <c r="H149" i="30"/>
  <c r="I146" i="30"/>
  <c r="E157" i="27"/>
  <c r="E186" i="27" s="1"/>
  <c r="F183" i="27" s="1"/>
  <c r="F156" i="27"/>
  <c r="H149" i="27"/>
  <c r="I146" i="27"/>
  <c r="G149" i="33" l="1"/>
  <c r="H146" i="33"/>
  <c r="F157" i="33"/>
  <c r="F186" i="33" s="1"/>
  <c r="G183" i="33" s="1"/>
  <c r="G156" i="33"/>
  <c r="G156" i="32"/>
  <c r="I157" i="30"/>
  <c r="I186" i="30" s="1"/>
  <c r="J183" i="30" s="1"/>
  <c r="J156" i="30"/>
  <c r="I149" i="30"/>
  <c r="J146" i="30"/>
  <c r="I149" i="27"/>
  <c r="J146" i="27"/>
  <c r="F157" i="27"/>
  <c r="F186" i="27" s="1"/>
  <c r="G183" i="27" s="1"/>
  <c r="G156" i="27"/>
  <c r="G157" i="33" l="1"/>
  <c r="G186" i="33" s="1"/>
  <c r="H183" i="33" s="1"/>
  <c r="H156" i="33"/>
  <c r="H149" i="33"/>
  <c r="I146" i="33"/>
  <c r="H156" i="32"/>
  <c r="J149" i="30"/>
  <c r="K146" i="30"/>
  <c r="J157" i="30"/>
  <c r="J186" i="30" s="1"/>
  <c r="K183" i="30" s="1"/>
  <c r="K156" i="30"/>
  <c r="G157" i="27"/>
  <c r="G186" i="27" s="1"/>
  <c r="H183" i="27" s="1"/>
  <c r="H156" i="27"/>
  <c r="J149" i="27"/>
  <c r="K146" i="27"/>
  <c r="I149" i="33" l="1"/>
  <c r="J146" i="33"/>
  <c r="H157" i="33"/>
  <c r="H186" i="33" s="1"/>
  <c r="I183" i="33" s="1"/>
  <c r="I156" i="33"/>
  <c r="I156" i="32"/>
  <c r="K149" i="30"/>
  <c r="L146" i="30"/>
  <c r="K157" i="30"/>
  <c r="K186" i="30" s="1"/>
  <c r="L183" i="30" s="1"/>
  <c r="L156" i="30"/>
  <c r="K149" i="27"/>
  <c r="L146" i="27"/>
  <c r="H157" i="27"/>
  <c r="H186" i="27" s="1"/>
  <c r="I183" i="27" s="1"/>
  <c r="I156" i="27"/>
  <c r="I157" i="33" l="1"/>
  <c r="I186" i="33" s="1"/>
  <c r="J183" i="33" s="1"/>
  <c r="J156" i="33"/>
  <c r="J149" i="33"/>
  <c r="K146" i="33"/>
  <c r="J156" i="32"/>
  <c r="L157" i="30"/>
  <c r="L186" i="30" s="1"/>
  <c r="M183" i="30" s="1"/>
  <c r="M156" i="30"/>
  <c r="L149" i="30"/>
  <c r="M146" i="30"/>
  <c r="I157" i="27"/>
  <c r="I186" i="27" s="1"/>
  <c r="J183" i="27" s="1"/>
  <c r="J156" i="27"/>
  <c r="L149" i="27"/>
  <c r="M146" i="27"/>
  <c r="K149" i="33" l="1"/>
  <c r="L146" i="33"/>
  <c r="J157" i="33"/>
  <c r="J186" i="33" s="1"/>
  <c r="K183" i="33" s="1"/>
  <c r="K156" i="33"/>
  <c r="K156" i="32"/>
  <c r="M157" i="30"/>
  <c r="M186" i="30" s="1"/>
  <c r="N183" i="30" s="1"/>
  <c r="N156" i="30"/>
  <c r="M149" i="30"/>
  <c r="N146" i="30"/>
  <c r="M149" i="27"/>
  <c r="N146" i="27"/>
  <c r="J157" i="27"/>
  <c r="J186" i="27" s="1"/>
  <c r="K183" i="27" s="1"/>
  <c r="K156" i="27"/>
  <c r="K157" i="33" l="1"/>
  <c r="K186" i="33" s="1"/>
  <c r="L183" i="33" s="1"/>
  <c r="L156" i="33"/>
  <c r="L149" i="33"/>
  <c r="M146" i="33"/>
  <c r="L156" i="32"/>
  <c r="N149" i="30"/>
  <c r="O146" i="30"/>
  <c r="N157" i="30"/>
  <c r="N186" i="30" s="1"/>
  <c r="O183" i="30" s="1"/>
  <c r="O156" i="30"/>
  <c r="K157" i="27"/>
  <c r="K186" i="27" s="1"/>
  <c r="L183" i="27" s="1"/>
  <c r="L156" i="27"/>
  <c r="N149" i="27"/>
  <c r="O146" i="27"/>
  <c r="M149" i="33" l="1"/>
  <c r="N146" i="33"/>
  <c r="L157" i="33"/>
  <c r="L186" i="33" s="1"/>
  <c r="M183" i="33" s="1"/>
  <c r="M156" i="33"/>
  <c r="M156" i="32"/>
  <c r="O149" i="30"/>
  <c r="P146" i="30"/>
  <c r="O157" i="30"/>
  <c r="O186" i="30" s="1"/>
  <c r="P183" i="30" s="1"/>
  <c r="P156" i="30"/>
  <c r="O149" i="27"/>
  <c r="P146" i="27"/>
  <c r="L157" i="27"/>
  <c r="L186" i="27" s="1"/>
  <c r="M183" i="27" s="1"/>
  <c r="M156" i="27"/>
  <c r="M157" i="33" l="1"/>
  <c r="M186" i="33" s="1"/>
  <c r="N183" i="33" s="1"/>
  <c r="N156" i="33"/>
  <c r="N149" i="33"/>
  <c r="O146" i="33"/>
  <c r="N156" i="32"/>
  <c r="P157" i="30"/>
  <c r="P186" i="30" s="1"/>
  <c r="Q183" i="30" s="1"/>
  <c r="Q156" i="30"/>
  <c r="P149" i="30"/>
  <c r="Q146" i="30"/>
  <c r="M157" i="27"/>
  <c r="M186" i="27" s="1"/>
  <c r="N183" i="27" s="1"/>
  <c r="N156" i="27"/>
  <c r="P149" i="27"/>
  <c r="Q146" i="27"/>
  <c r="O149" i="33" l="1"/>
  <c r="P146" i="33"/>
  <c r="N157" i="33"/>
  <c r="N186" i="33" s="1"/>
  <c r="O183" i="33" s="1"/>
  <c r="O156" i="33"/>
  <c r="O156" i="32"/>
  <c r="Q149" i="30"/>
  <c r="R146" i="30"/>
  <c r="Q157" i="30"/>
  <c r="Q186" i="30" s="1"/>
  <c r="R183" i="30" s="1"/>
  <c r="R156" i="30"/>
  <c r="Q149" i="27"/>
  <c r="R146" i="27"/>
  <c r="N157" i="27"/>
  <c r="N186" i="27" s="1"/>
  <c r="O183" i="27" s="1"/>
  <c r="O156" i="27"/>
  <c r="O157" i="33" l="1"/>
  <c r="O186" i="33" s="1"/>
  <c r="P183" i="33" s="1"/>
  <c r="P156" i="33"/>
  <c r="P149" i="33"/>
  <c r="Q146" i="33"/>
  <c r="P156" i="32"/>
  <c r="R157" i="30"/>
  <c r="R186" i="30" s="1"/>
  <c r="S183" i="30" s="1"/>
  <c r="S156" i="30"/>
  <c r="R149" i="30"/>
  <c r="S146" i="30"/>
  <c r="O157" i="27"/>
  <c r="O186" i="27" s="1"/>
  <c r="P183" i="27" s="1"/>
  <c r="P156" i="27"/>
  <c r="R149" i="27"/>
  <c r="S146" i="27"/>
  <c r="Q149" i="33" l="1"/>
  <c r="R146" i="33"/>
  <c r="P157" i="33"/>
  <c r="P186" i="33" s="1"/>
  <c r="Q183" i="33" s="1"/>
  <c r="Q156" i="33"/>
  <c r="Q156" i="32"/>
  <c r="S149" i="30"/>
  <c r="T146" i="30"/>
  <c r="S157" i="30"/>
  <c r="S186" i="30" s="1"/>
  <c r="T183" i="30" s="1"/>
  <c r="T156" i="30"/>
  <c r="S149" i="27"/>
  <c r="T146" i="27"/>
  <c r="P157" i="27"/>
  <c r="P186" i="27" s="1"/>
  <c r="Q183" i="27" s="1"/>
  <c r="Q156" i="27"/>
  <c r="Q157" i="33" l="1"/>
  <c r="Q186" i="33" s="1"/>
  <c r="R183" i="33" s="1"/>
  <c r="R156" i="33"/>
  <c r="R149" i="33"/>
  <c r="S146" i="33"/>
  <c r="R156" i="32"/>
  <c r="T149" i="30"/>
  <c r="U146" i="30"/>
  <c r="T157" i="30"/>
  <c r="T186" i="30" s="1"/>
  <c r="U183" i="30" s="1"/>
  <c r="U156" i="30"/>
  <c r="Q157" i="27"/>
  <c r="Q186" i="27" s="1"/>
  <c r="R183" i="27" s="1"/>
  <c r="R156" i="27"/>
  <c r="T149" i="27"/>
  <c r="U146" i="27"/>
  <c r="S149" i="33" l="1"/>
  <c r="T146" i="33"/>
  <c r="R157" i="33"/>
  <c r="R186" i="33" s="1"/>
  <c r="S183" i="33" s="1"/>
  <c r="S156" i="33"/>
  <c r="S156" i="32"/>
  <c r="U149" i="30"/>
  <c r="V146" i="30"/>
  <c r="U157" i="30"/>
  <c r="U186" i="30" s="1"/>
  <c r="V183" i="30" s="1"/>
  <c r="V156" i="30"/>
  <c r="U149" i="27"/>
  <c r="V146" i="27"/>
  <c r="R157" i="27"/>
  <c r="R186" i="27" s="1"/>
  <c r="S183" i="27" s="1"/>
  <c r="S156" i="27"/>
  <c r="S157" i="33" l="1"/>
  <c r="S186" i="33" s="1"/>
  <c r="T183" i="33" s="1"/>
  <c r="T156" i="33"/>
  <c r="T149" i="33"/>
  <c r="U146" i="33"/>
  <c r="T156" i="32"/>
  <c r="V157" i="30"/>
  <c r="V186" i="30" s="1"/>
  <c r="W183" i="30" s="1"/>
  <c r="W156" i="30"/>
  <c r="V149" i="30"/>
  <c r="W146" i="30"/>
  <c r="S157" i="27"/>
  <c r="S186" i="27" s="1"/>
  <c r="T183" i="27" s="1"/>
  <c r="T156" i="27"/>
  <c r="V149" i="27"/>
  <c r="W146" i="27"/>
  <c r="U149" i="33" l="1"/>
  <c r="V146" i="33"/>
  <c r="T157" i="33"/>
  <c r="T186" i="33" s="1"/>
  <c r="U183" i="33" s="1"/>
  <c r="U156" i="33"/>
  <c r="U156" i="32"/>
  <c r="W157" i="30"/>
  <c r="W186" i="30" s="1"/>
  <c r="X156" i="30"/>
  <c r="W149" i="30"/>
  <c r="X146" i="30"/>
  <c r="W149" i="27"/>
  <c r="X146" i="27"/>
  <c r="T157" i="27"/>
  <c r="T186" i="27" s="1"/>
  <c r="U183" i="27" s="1"/>
  <c r="U156" i="27"/>
  <c r="U157" i="33" l="1"/>
  <c r="U186" i="33" s="1"/>
  <c r="V183" i="33" s="1"/>
  <c r="V156" i="33"/>
  <c r="V149" i="33"/>
  <c r="W146" i="33"/>
  <c r="V156" i="32"/>
  <c r="X149" i="30"/>
  <c r="Y146" i="30"/>
  <c r="X157" i="30"/>
  <c r="X186" i="30" s="1"/>
  <c r="Y183" i="30" s="1"/>
  <c r="Y156" i="30"/>
  <c r="W187" i="30"/>
  <c r="X183" i="30"/>
  <c r="U157" i="27"/>
  <c r="U186" i="27" s="1"/>
  <c r="V183" i="27" s="1"/>
  <c r="V156" i="27"/>
  <c r="X149" i="27"/>
  <c r="Y146" i="27"/>
  <c r="W149" i="33" l="1"/>
  <c r="X146" i="33"/>
  <c r="V157" i="33"/>
  <c r="V186" i="33" s="1"/>
  <c r="W183" i="33" s="1"/>
  <c r="W156" i="33"/>
  <c r="W156" i="32"/>
  <c r="Y157" i="30"/>
  <c r="Y186" i="30" s="1"/>
  <c r="Z183" i="30" s="1"/>
  <c r="Z156" i="30"/>
  <c r="Y149" i="30"/>
  <c r="Z146" i="30"/>
  <c r="Y149" i="27"/>
  <c r="Z146" i="27"/>
  <c r="V157" i="27"/>
  <c r="V186" i="27" s="1"/>
  <c r="W183" i="27" s="1"/>
  <c r="W156" i="27"/>
  <c r="W157" i="33" l="1"/>
  <c r="W186" i="33" s="1"/>
  <c r="X156" i="33"/>
  <c r="X149" i="33"/>
  <c r="Y146" i="33"/>
  <c r="X156" i="32"/>
  <c r="Z149" i="30"/>
  <c r="AA146" i="30"/>
  <c r="Z157" i="30"/>
  <c r="Z186" i="30" s="1"/>
  <c r="AA183" i="30" s="1"/>
  <c r="AA156" i="30"/>
  <c r="W157" i="27"/>
  <c r="W186" i="27" s="1"/>
  <c r="X156" i="27"/>
  <c r="Z149" i="27"/>
  <c r="AA146" i="27"/>
  <c r="Y149" i="33" l="1"/>
  <c r="Z146" i="33"/>
  <c r="X157" i="33"/>
  <c r="X186" i="33" s="1"/>
  <c r="Y183" i="33" s="1"/>
  <c r="Y156" i="33"/>
  <c r="W187" i="33"/>
  <c r="X183" i="33"/>
  <c r="Y156" i="32"/>
  <c r="AA149" i="30"/>
  <c r="AB146" i="30"/>
  <c r="AA157" i="30"/>
  <c r="AA186" i="30" s="1"/>
  <c r="AB183" i="30" s="1"/>
  <c r="AB156" i="30"/>
  <c r="W187" i="27"/>
  <c r="X183" i="27"/>
  <c r="AA149" i="27"/>
  <c r="AB146" i="27"/>
  <c r="X157" i="27"/>
  <c r="X186" i="27" s="1"/>
  <c r="Y183" i="27" s="1"/>
  <c r="Y156" i="27"/>
  <c r="Y157" i="33" l="1"/>
  <c r="Y186" i="33" s="1"/>
  <c r="Z183" i="33" s="1"/>
  <c r="Z156" i="33"/>
  <c r="Z149" i="33"/>
  <c r="AA146" i="33"/>
  <c r="Z156" i="32"/>
  <c r="AB157" i="30"/>
  <c r="AB186" i="30" s="1"/>
  <c r="AC183" i="30" s="1"/>
  <c r="AC156" i="30"/>
  <c r="AB149" i="30"/>
  <c r="AC146" i="30"/>
  <c r="Y157" i="27"/>
  <c r="Y186" i="27" s="1"/>
  <c r="Z183" i="27" s="1"/>
  <c r="Z156" i="27"/>
  <c r="AB149" i="27"/>
  <c r="AC146" i="27"/>
  <c r="AA149" i="33" l="1"/>
  <c r="AB146" i="33"/>
  <c r="Z157" i="33"/>
  <c r="Z186" i="33" s="1"/>
  <c r="AA183" i="33" s="1"/>
  <c r="AA156" i="33"/>
  <c r="AA156" i="32"/>
  <c r="AC149" i="30"/>
  <c r="AD146" i="30"/>
  <c r="AC157" i="30"/>
  <c r="AC186" i="30" s="1"/>
  <c r="AD183" i="30" s="1"/>
  <c r="AD156" i="30"/>
  <c r="AC149" i="27"/>
  <c r="AD146" i="27"/>
  <c r="Z157" i="27"/>
  <c r="Z186" i="27" s="1"/>
  <c r="AA183" i="27" s="1"/>
  <c r="AA156" i="27"/>
  <c r="AA157" i="33" l="1"/>
  <c r="AA186" i="33" s="1"/>
  <c r="AB183" i="33" s="1"/>
  <c r="AB156" i="33"/>
  <c r="AB149" i="33"/>
  <c r="AC146" i="33"/>
  <c r="AB156" i="32"/>
  <c r="AD157" i="30"/>
  <c r="AD186" i="30" s="1"/>
  <c r="AE183" i="30" s="1"/>
  <c r="AE156" i="30"/>
  <c r="AD149" i="30"/>
  <c r="AE146" i="30"/>
  <c r="AA157" i="27"/>
  <c r="AA186" i="27" s="1"/>
  <c r="AB183" i="27" s="1"/>
  <c r="AB156" i="27"/>
  <c r="AD149" i="27"/>
  <c r="AE146" i="27"/>
  <c r="AC149" i="33" l="1"/>
  <c r="AD146" i="33"/>
  <c r="AB157" i="33"/>
  <c r="AB186" i="33" s="1"/>
  <c r="AC183" i="33" s="1"/>
  <c r="AC156" i="33"/>
  <c r="AC156" i="32"/>
  <c r="AE149" i="30"/>
  <c r="AF146" i="30"/>
  <c r="AE157" i="30"/>
  <c r="AE186" i="30" s="1"/>
  <c r="AF183" i="30" s="1"/>
  <c r="AF156" i="30"/>
  <c r="AE149" i="27"/>
  <c r="AF146" i="27"/>
  <c r="AB157" i="27"/>
  <c r="AB186" i="27" s="1"/>
  <c r="AC183" i="27" s="1"/>
  <c r="AC156" i="27"/>
  <c r="AC157" i="33" l="1"/>
  <c r="AC186" i="33" s="1"/>
  <c r="AD183" i="33" s="1"/>
  <c r="AD156" i="33"/>
  <c r="AD149" i="33"/>
  <c r="AE146" i="33"/>
  <c r="AD156" i="32"/>
  <c r="AF157" i="30"/>
  <c r="AF186" i="30" s="1"/>
  <c r="AG183" i="30" s="1"/>
  <c r="AG156" i="30"/>
  <c r="AF149" i="30"/>
  <c r="AG146" i="30"/>
  <c r="AC157" i="27"/>
  <c r="AC186" i="27" s="1"/>
  <c r="AD183" i="27" s="1"/>
  <c r="AD156" i="27"/>
  <c r="AF149" i="27"/>
  <c r="AG146" i="27"/>
  <c r="AE149" i="33" l="1"/>
  <c r="AF146" i="33"/>
  <c r="AD157" i="33"/>
  <c r="AD186" i="33" s="1"/>
  <c r="AE183" i="33" s="1"/>
  <c r="AE156" i="33"/>
  <c r="AE156" i="32"/>
  <c r="AG149" i="30"/>
  <c r="AH146" i="30"/>
  <c r="AG157" i="30"/>
  <c r="AG186" i="30" s="1"/>
  <c r="AH183" i="30" s="1"/>
  <c r="AH156" i="30"/>
  <c r="AG149" i="27"/>
  <c r="AH146" i="27"/>
  <c r="AD157" i="27"/>
  <c r="AD186" i="27" s="1"/>
  <c r="AE183" i="27" s="1"/>
  <c r="AE156" i="27"/>
  <c r="AE157" i="33" l="1"/>
  <c r="AE186" i="33" s="1"/>
  <c r="AF183" i="33" s="1"/>
  <c r="AF156" i="33"/>
  <c r="AF149" i="33"/>
  <c r="AG146" i="33"/>
  <c r="AF156" i="32"/>
  <c r="AH157" i="30"/>
  <c r="AH186" i="30" s="1"/>
  <c r="AI183" i="30" s="1"/>
  <c r="AI156" i="30"/>
  <c r="AH149" i="30"/>
  <c r="AI146" i="30"/>
  <c r="AE157" i="27"/>
  <c r="AE186" i="27" s="1"/>
  <c r="AF183" i="27" s="1"/>
  <c r="AF156" i="27"/>
  <c r="AH149" i="27"/>
  <c r="AI146" i="27"/>
  <c r="AG149" i="33" l="1"/>
  <c r="AH146" i="33"/>
  <c r="AF157" i="33"/>
  <c r="AF186" i="33" s="1"/>
  <c r="AG183" i="33" s="1"/>
  <c r="AG156" i="33"/>
  <c r="AG156" i="32"/>
  <c r="AI149" i="30"/>
  <c r="AJ146" i="30"/>
  <c r="AI157" i="30"/>
  <c r="AI186" i="30" s="1"/>
  <c r="AJ183" i="30" s="1"/>
  <c r="AJ156" i="30"/>
  <c r="AI149" i="27"/>
  <c r="AJ146" i="27"/>
  <c r="AF157" i="27"/>
  <c r="AF186" i="27" s="1"/>
  <c r="AG183" i="27" s="1"/>
  <c r="AG156" i="27"/>
  <c r="AH149" i="33" l="1"/>
  <c r="AI146" i="33"/>
  <c r="AG157" i="33"/>
  <c r="AG186" i="33" s="1"/>
  <c r="AH183" i="33" s="1"/>
  <c r="AH156" i="33"/>
  <c r="AH156" i="32"/>
  <c r="AJ157" i="30"/>
  <c r="AJ186" i="30" s="1"/>
  <c r="AK183" i="30" s="1"/>
  <c r="AK156" i="30"/>
  <c r="AJ149" i="30"/>
  <c r="AK146" i="30"/>
  <c r="AG157" i="27"/>
  <c r="AG186" i="27" s="1"/>
  <c r="AH183" i="27" s="1"/>
  <c r="AH156" i="27"/>
  <c r="AJ149" i="27"/>
  <c r="AK146" i="27"/>
  <c r="AI149" i="33" l="1"/>
  <c r="AJ146" i="33"/>
  <c r="AH157" i="33"/>
  <c r="AH186" i="33" s="1"/>
  <c r="AI183" i="33" s="1"/>
  <c r="AI156" i="33"/>
  <c r="AI156" i="32"/>
  <c r="AK149" i="30"/>
  <c r="AL146" i="30"/>
  <c r="AK157" i="30"/>
  <c r="AK186" i="30" s="1"/>
  <c r="AL183" i="30" s="1"/>
  <c r="AL156" i="30"/>
  <c r="AK149" i="27"/>
  <c r="AL146" i="27"/>
  <c r="AH157" i="27"/>
  <c r="AH186" i="27" s="1"/>
  <c r="AI183" i="27" s="1"/>
  <c r="AI156" i="27"/>
  <c r="AI157" i="33" l="1"/>
  <c r="AI186" i="33" s="1"/>
  <c r="AJ183" i="33" s="1"/>
  <c r="AJ156" i="33"/>
  <c r="AJ149" i="33"/>
  <c r="AK146" i="33"/>
  <c r="AJ156" i="32"/>
  <c r="AL157" i="30"/>
  <c r="AL186" i="30" s="1"/>
  <c r="AM183" i="30" s="1"/>
  <c r="AM156" i="30"/>
  <c r="AL149" i="30"/>
  <c r="AM146" i="30"/>
  <c r="AI157" i="27"/>
  <c r="AI186" i="27" s="1"/>
  <c r="AJ183" i="27" s="1"/>
  <c r="AJ156" i="27"/>
  <c r="AL149" i="27"/>
  <c r="AM146" i="27"/>
  <c r="AK149" i="33" l="1"/>
  <c r="AL146" i="33"/>
  <c r="AJ157" i="33"/>
  <c r="AJ186" i="33" s="1"/>
  <c r="AK183" i="33" s="1"/>
  <c r="AK156" i="33"/>
  <c r="AK156" i="32"/>
  <c r="AM157" i="30"/>
  <c r="AM186" i="30" s="1"/>
  <c r="AN183" i="30" s="1"/>
  <c r="AN156" i="30"/>
  <c r="AM149" i="30"/>
  <c r="AN146" i="30"/>
  <c r="AM149" i="27"/>
  <c r="AN146" i="27"/>
  <c r="AJ157" i="27"/>
  <c r="AJ186" i="27" s="1"/>
  <c r="AK183" i="27" s="1"/>
  <c r="AK156" i="27"/>
  <c r="AK157" i="33" l="1"/>
  <c r="AK186" i="33" s="1"/>
  <c r="AL183" i="33" s="1"/>
  <c r="AL156" i="33"/>
  <c r="AL149" i="33"/>
  <c r="AM146" i="33"/>
  <c r="AL156" i="32"/>
  <c r="AN149" i="30"/>
  <c r="AO146" i="30"/>
  <c r="AN157" i="30"/>
  <c r="AN186" i="30" s="1"/>
  <c r="AO183" i="30" s="1"/>
  <c r="AO156" i="30"/>
  <c r="AK157" i="27"/>
  <c r="AK186" i="27" s="1"/>
  <c r="AL183" i="27" s="1"/>
  <c r="AL156" i="27"/>
  <c r="AN149" i="27"/>
  <c r="AO146" i="27"/>
  <c r="AM149" i="33" l="1"/>
  <c r="AN146" i="33"/>
  <c r="AL157" i="33"/>
  <c r="AL186" i="33" s="1"/>
  <c r="AM183" i="33" s="1"/>
  <c r="AM156" i="33"/>
  <c r="AM156" i="32"/>
  <c r="AO149" i="30"/>
  <c r="AP146" i="30"/>
  <c r="AO157" i="30"/>
  <c r="AO186" i="30" s="1"/>
  <c r="AP183" i="30" s="1"/>
  <c r="AP156" i="30"/>
  <c r="AO149" i="27"/>
  <c r="AP146" i="27"/>
  <c r="AL157" i="27"/>
  <c r="AL186" i="27" s="1"/>
  <c r="AM183" i="27" s="1"/>
  <c r="AM156" i="27"/>
  <c r="AM157" i="33" l="1"/>
  <c r="AM186" i="33" s="1"/>
  <c r="AN183" i="33" s="1"/>
  <c r="AN156" i="33"/>
  <c r="AN149" i="33"/>
  <c r="AO146" i="33"/>
  <c r="AN156" i="32"/>
  <c r="AP157" i="30"/>
  <c r="AP186" i="30" s="1"/>
  <c r="AQ183" i="30" s="1"/>
  <c r="AQ156" i="30"/>
  <c r="AP149" i="30"/>
  <c r="AQ146" i="30"/>
  <c r="AM157" i="27"/>
  <c r="AM186" i="27" s="1"/>
  <c r="AN183" i="27" s="1"/>
  <c r="AN156" i="27"/>
  <c r="AP149" i="27"/>
  <c r="AQ146" i="27"/>
  <c r="AO149" i="33" l="1"/>
  <c r="AP146" i="33"/>
  <c r="AN157" i="33"/>
  <c r="AN186" i="33" s="1"/>
  <c r="AO183" i="33" s="1"/>
  <c r="AO156" i="33"/>
  <c r="AO156" i="32"/>
  <c r="AQ149" i="30"/>
  <c r="AR146" i="30"/>
  <c r="AQ157" i="30"/>
  <c r="AQ186" i="30" s="1"/>
  <c r="AR183" i="30" s="1"/>
  <c r="AR156" i="30"/>
  <c r="AQ149" i="27"/>
  <c r="AR146" i="27"/>
  <c r="AN157" i="27"/>
  <c r="AN186" i="27" s="1"/>
  <c r="AO183" i="27" s="1"/>
  <c r="AO156" i="27"/>
  <c r="AO157" i="33" l="1"/>
  <c r="AO186" i="33" s="1"/>
  <c r="AP183" i="33" s="1"/>
  <c r="AP156" i="33"/>
  <c r="AP149" i="33"/>
  <c r="AQ146" i="33"/>
  <c r="AP156" i="32"/>
  <c r="AR157" i="30"/>
  <c r="AR186" i="30" s="1"/>
  <c r="AS183" i="30" s="1"/>
  <c r="AS156" i="30"/>
  <c r="AR149" i="30"/>
  <c r="AS146" i="30"/>
  <c r="AO157" i="27"/>
  <c r="AO186" i="27" s="1"/>
  <c r="AP183" i="27" s="1"/>
  <c r="AP156" i="27"/>
  <c r="AR149" i="27"/>
  <c r="AS146" i="27"/>
  <c r="AQ149" i="33" l="1"/>
  <c r="AR146" i="33"/>
  <c r="AP157" i="33"/>
  <c r="AP186" i="33" s="1"/>
  <c r="AQ183" i="33" s="1"/>
  <c r="AQ156" i="33"/>
  <c r="AQ156" i="32"/>
  <c r="AS149" i="30"/>
  <c r="AT146" i="30"/>
  <c r="AS157" i="30"/>
  <c r="AS186" i="30" s="1"/>
  <c r="AT183" i="30" s="1"/>
  <c r="AT156" i="30"/>
  <c r="AS149" i="27"/>
  <c r="AT146" i="27"/>
  <c r="AP157" i="27"/>
  <c r="AP186" i="27" s="1"/>
  <c r="AQ183" i="27" s="1"/>
  <c r="AQ156" i="27"/>
  <c r="AQ157" i="33" l="1"/>
  <c r="AQ186" i="33" s="1"/>
  <c r="AR183" i="33" s="1"/>
  <c r="AR156" i="33"/>
  <c r="AR149" i="33"/>
  <c r="AS146" i="33"/>
  <c r="AR156" i="32"/>
  <c r="AT157" i="30"/>
  <c r="AT186" i="30" s="1"/>
  <c r="AU183" i="30" s="1"/>
  <c r="AU156" i="30"/>
  <c r="AT149" i="30"/>
  <c r="AU146" i="30"/>
  <c r="AQ157" i="27"/>
  <c r="AQ186" i="27" s="1"/>
  <c r="AR183" i="27" s="1"/>
  <c r="AR156" i="27"/>
  <c r="AT149" i="27"/>
  <c r="AU146" i="27"/>
  <c r="AS149" i="33" l="1"/>
  <c r="AT146" i="33"/>
  <c r="AR157" i="33"/>
  <c r="AR186" i="33" s="1"/>
  <c r="AS183" i="33" s="1"/>
  <c r="AS156" i="33"/>
  <c r="AS156" i="32"/>
  <c r="AU149" i="30"/>
  <c r="AV146" i="30"/>
  <c r="AU157" i="30"/>
  <c r="AU186" i="30" s="1"/>
  <c r="AV183" i="30" s="1"/>
  <c r="AV156" i="30"/>
  <c r="AU149" i="27"/>
  <c r="AV146" i="27"/>
  <c r="AR157" i="27"/>
  <c r="AR186" i="27" s="1"/>
  <c r="AS183" i="27" s="1"/>
  <c r="AS156" i="27"/>
  <c r="AS157" i="33" l="1"/>
  <c r="AS186" i="33" s="1"/>
  <c r="AT183" i="33" s="1"/>
  <c r="AT156" i="33"/>
  <c r="AT149" i="33"/>
  <c r="AU146" i="33"/>
  <c r="AT156" i="32"/>
  <c r="AV157" i="30"/>
  <c r="AV186" i="30" s="1"/>
  <c r="AW183" i="30" s="1"/>
  <c r="AW156" i="30"/>
  <c r="AV149" i="30"/>
  <c r="AW146" i="30"/>
  <c r="AS157" i="27"/>
  <c r="AS186" i="27" s="1"/>
  <c r="AT183" i="27" s="1"/>
  <c r="AT156" i="27"/>
  <c r="AV149" i="27"/>
  <c r="AW146" i="27"/>
  <c r="AU149" i="33" l="1"/>
  <c r="AV146" i="33"/>
  <c r="AT157" i="33"/>
  <c r="AT186" i="33" s="1"/>
  <c r="AU183" i="33" s="1"/>
  <c r="AU156" i="33"/>
  <c r="AU156" i="32"/>
  <c r="AW149" i="30"/>
  <c r="AX146" i="30"/>
  <c r="AW157" i="30"/>
  <c r="AW186" i="30" s="1"/>
  <c r="AX183" i="30" s="1"/>
  <c r="AX156" i="30"/>
  <c r="C3" i="29"/>
  <c r="C5" i="29" s="1"/>
  <c r="C5" i="28"/>
  <c r="C7" i="28" s="1"/>
  <c r="AW149" i="27"/>
  <c r="AX146" i="27"/>
  <c r="AT157" i="27"/>
  <c r="AT186" i="27" s="1"/>
  <c r="AU183" i="27" s="1"/>
  <c r="AU156" i="27"/>
  <c r="AU157" i="33" l="1"/>
  <c r="AU186" i="33" s="1"/>
  <c r="AV183" i="33" s="1"/>
  <c r="AV156" i="33"/>
  <c r="AV149" i="33"/>
  <c r="AW146" i="33"/>
  <c r="AV156" i="32"/>
  <c r="AX157" i="30"/>
  <c r="AX186" i="30" s="1"/>
  <c r="AY183" i="30" s="1"/>
  <c r="AY156" i="30"/>
  <c r="AX149" i="30"/>
  <c r="AY146" i="30"/>
  <c r="D3" i="29"/>
  <c r="D5" i="29" s="1"/>
  <c r="D5" i="28"/>
  <c r="D7" i="28" s="1"/>
  <c r="AU157" i="27"/>
  <c r="AU186" i="27" s="1"/>
  <c r="AV183" i="27" s="1"/>
  <c r="AV156" i="27"/>
  <c r="AX149" i="27"/>
  <c r="AY146" i="27"/>
  <c r="AW149" i="33" l="1"/>
  <c r="AX146" i="33"/>
  <c r="AV157" i="33"/>
  <c r="AV186" i="33" s="1"/>
  <c r="AW183" i="33" s="1"/>
  <c r="AW156" i="33"/>
  <c r="AW156" i="32"/>
  <c r="AY149" i="30"/>
  <c r="AZ146" i="30"/>
  <c r="F3" i="31" s="1"/>
  <c r="F5" i="31" s="1"/>
  <c r="AY157" i="30"/>
  <c r="AY186" i="30" s="1"/>
  <c r="AZ183" i="30" s="1"/>
  <c r="AZ156" i="30"/>
  <c r="E3" i="29"/>
  <c r="E5" i="29" s="1"/>
  <c r="E5" i="28"/>
  <c r="E7" i="28" s="1"/>
  <c r="AY149" i="27"/>
  <c r="AZ146" i="27"/>
  <c r="AV157" i="27"/>
  <c r="AV186" i="27" s="1"/>
  <c r="AW183" i="27" s="1"/>
  <c r="AW156" i="27"/>
  <c r="AW157" i="33" l="1"/>
  <c r="AW186" i="33" s="1"/>
  <c r="AX183" i="33" s="1"/>
  <c r="AX156" i="33"/>
  <c r="AX149" i="33"/>
  <c r="AY146" i="33"/>
  <c r="AX156" i="32"/>
  <c r="AZ157" i="30"/>
  <c r="AZ186" i="30" s="1"/>
  <c r="BA183" i="30" s="1"/>
  <c r="BA156" i="30"/>
  <c r="AZ149" i="30"/>
  <c r="BA146" i="30"/>
  <c r="G3" i="31" s="1"/>
  <c r="G5" i="31" s="1"/>
  <c r="F3" i="29"/>
  <c r="F5" i="29" s="1"/>
  <c r="F5" i="28"/>
  <c r="F7" i="28" s="1"/>
  <c r="AW157" i="27"/>
  <c r="AW186" i="27" s="1"/>
  <c r="AX183" i="27" s="1"/>
  <c r="AX156" i="27"/>
  <c r="AZ149" i="27"/>
  <c r="BA146" i="27"/>
  <c r="BA157" i="27" s="1"/>
  <c r="AY149" i="33" l="1"/>
  <c r="AZ146" i="33"/>
  <c r="AX157" i="33"/>
  <c r="AX186" i="33" s="1"/>
  <c r="AY183" i="33" s="1"/>
  <c r="AY156" i="33"/>
  <c r="AY156" i="32"/>
  <c r="BA149" i="30"/>
  <c r="BB146" i="30"/>
  <c r="H3" i="31" s="1"/>
  <c r="H5" i="31" s="1"/>
  <c r="BA157" i="30"/>
  <c r="BA186" i="30" s="1"/>
  <c r="BB183" i="30" s="1"/>
  <c r="BB156" i="30"/>
  <c r="G3" i="29"/>
  <c r="G5" i="28"/>
  <c r="BA149" i="27"/>
  <c r="BB146" i="27"/>
  <c r="AX157" i="27"/>
  <c r="AX186" i="27" s="1"/>
  <c r="AY183" i="27" s="1"/>
  <c r="AY156" i="27"/>
  <c r="AY157" i="33" l="1"/>
  <c r="AY186" i="33" s="1"/>
  <c r="AZ183" i="33" s="1"/>
  <c r="AZ156" i="33"/>
  <c r="AZ149" i="33"/>
  <c r="BA146" i="33"/>
  <c r="AZ156" i="32"/>
  <c r="BB157" i="30"/>
  <c r="BB186" i="30" s="1"/>
  <c r="BC183" i="30" s="1"/>
  <c r="BC156" i="30"/>
  <c r="BB149" i="30"/>
  <c r="BC146" i="30"/>
  <c r="I3" i="31" s="1"/>
  <c r="I5" i="31" s="1"/>
  <c r="H3" i="29"/>
  <c r="H5" i="28"/>
  <c r="AY157" i="27"/>
  <c r="AY186" i="27" s="1"/>
  <c r="AZ183" i="27" s="1"/>
  <c r="AZ156" i="27"/>
  <c r="BB149" i="27"/>
  <c r="BC146" i="27"/>
  <c r="BA149" i="33" l="1"/>
  <c r="BB146" i="33"/>
  <c r="AZ157" i="33"/>
  <c r="AZ186" i="33" s="1"/>
  <c r="BA183" i="33" s="1"/>
  <c r="BA156" i="33"/>
  <c r="BA156" i="32"/>
  <c r="BC149" i="30"/>
  <c r="BD146" i="30"/>
  <c r="J3" i="31" s="1"/>
  <c r="J5" i="31" s="1"/>
  <c r="BC157" i="30"/>
  <c r="BC186" i="30" s="1"/>
  <c r="BD183" i="30" s="1"/>
  <c r="BD156" i="30"/>
  <c r="I3" i="29"/>
  <c r="I5" i="28"/>
  <c r="BC149" i="27"/>
  <c r="BD146" i="27"/>
  <c r="AZ157" i="27"/>
  <c r="AZ186" i="27" s="1"/>
  <c r="BA183" i="27" s="1"/>
  <c r="BA156" i="27"/>
  <c r="BA157" i="33" l="1"/>
  <c r="BA186" i="33" s="1"/>
  <c r="BB183" i="33" s="1"/>
  <c r="BB156" i="33"/>
  <c r="BB149" i="33"/>
  <c r="BC146" i="33"/>
  <c r="BB156" i="32"/>
  <c r="G4" i="29"/>
  <c r="G5" i="29" s="1"/>
  <c r="G6" i="28"/>
  <c r="G7" i="28" s="1"/>
  <c r="BD157" i="30"/>
  <c r="BD186" i="30" s="1"/>
  <c r="BE183" i="30" s="1"/>
  <c r="BE156" i="30"/>
  <c r="BD149" i="30"/>
  <c r="BE146" i="30"/>
  <c r="K3" i="31" s="1"/>
  <c r="K5" i="31" s="1"/>
  <c r="J3" i="29"/>
  <c r="J5" i="28"/>
  <c r="BA186" i="27"/>
  <c r="BB183" i="27" s="1"/>
  <c r="BB156" i="27"/>
  <c r="BD149" i="27"/>
  <c r="BE146" i="27"/>
  <c r="BC149" i="33" l="1"/>
  <c r="BD146" i="33"/>
  <c r="BB157" i="33"/>
  <c r="BB186" i="33" s="1"/>
  <c r="BC183" i="33" s="1"/>
  <c r="BC156" i="33"/>
  <c r="BC156" i="32"/>
  <c r="H4" i="29"/>
  <c r="H5" i="29" s="1"/>
  <c r="H6" i="28"/>
  <c r="H7" i="28" s="1"/>
  <c r="BE149" i="30"/>
  <c r="BF146" i="30"/>
  <c r="L3" i="31" s="1"/>
  <c r="L5" i="31" s="1"/>
  <c r="BE157" i="30"/>
  <c r="BE186" i="30" s="1"/>
  <c r="BF183" i="30" s="1"/>
  <c r="BF156" i="30"/>
  <c r="K3" i="29"/>
  <c r="K5" i="28"/>
  <c r="BE149" i="27"/>
  <c r="BF146" i="27"/>
  <c r="BB157" i="27"/>
  <c r="BB186" i="27" s="1"/>
  <c r="BC183" i="27" s="1"/>
  <c r="BC156" i="27"/>
  <c r="BC157" i="33" l="1"/>
  <c r="BC186" i="33" s="1"/>
  <c r="BD183" i="33" s="1"/>
  <c r="BD156" i="33"/>
  <c r="BD149" i="33"/>
  <c r="BE146" i="33"/>
  <c r="BD156" i="32"/>
  <c r="I4" i="29"/>
  <c r="I5" i="29" s="1"/>
  <c r="I6" i="28"/>
  <c r="I7" i="28" s="1"/>
  <c r="BF157" i="30"/>
  <c r="BF186" i="30" s="1"/>
  <c r="BG183" i="30" s="1"/>
  <c r="BG156" i="30"/>
  <c r="BF149" i="30"/>
  <c r="BG146" i="30"/>
  <c r="M3" i="31" s="1"/>
  <c r="M5" i="31" s="1"/>
  <c r="L3" i="29"/>
  <c r="L5" i="28"/>
  <c r="BC157" i="27"/>
  <c r="BC186" i="27" s="1"/>
  <c r="BD183" i="27" s="1"/>
  <c r="BD156" i="27"/>
  <c r="BF149" i="27"/>
  <c r="BG146" i="27"/>
  <c r="BE149" i="33" l="1"/>
  <c r="BF146" i="33"/>
  <c r="BD157" i="33"/>
  <c r="BD186" i="33" s="1"/>
  <c r="BE183" i="33" s="1"/>
  <c r="BE156" i="33"/>
  <c r="BE156" i="32"/>
  <c r="J4" i="29"/>
  <c r="J5" i="29" s="1"/>
  <c r="J6" i="28"/>
  <c r="J7" i="28" s="1"/>
  <c r="BG149" i="30"/>
  <c r="BH146" i="30"/>
  <c r="N3" i="31" s="1"/>
  <c r="N5" i="31" s="1"/>
  <c r="BG157" i="30"/>
  <c r="BG186" i="30" s="1"/>
  <c r="BH183" i="30" s="1"/>
  <c r="BH156" i="30"/>
  <c r="M3" i="29"/>
  <c r="M5" i="28"/>
  <c r="BG149" i="27"/>
  <c r="BH146" i="27"/>
  <c r="BD157" i="27"/>
  <c r="BD186" i="27" s="1"/>
  <c r="BE183" i="27" s="1"/>
  <c r="BE156" i="27"/>
  <c r="BE157" i="33" l="1"/>
  <c r="BE186" i="33" s="1"/>
  <c r="BF183" i="33" s="1"/>
  <c r="BF156" i="33"/>
  <c r="BF149" i="33"/>
  <c r="BG146" i="33"/>
  <c r="BF156" i="32"/>
  <c r="K4" i="29"/>
  <c r="K5" i="29" s="1"/>
  <c r="K6" i="28"/>
  <c r="K7" i="28" s="1"/>
  <c r="BH149" i="30"/>
  <c r="BI146" i="30"/>
  <c r="O3" i="31" s="1"/>
  <c r="O5" i="31" s="1"/>
  <c r="BH157" i="30"/>
  <c r="BH186" i="30" s="1"/>
  <c r="BI183" i="30" s="1"/>
  <c r="BI156" i="30"/>
  <c r="N3" i="29"/>
  <c r="N5" i="28"/>
  <c r="BE157" i="27"/>
  <c r="BE186" i="27" s="1"/>
  <c r="BF183" i="27" s="1"/>
  <c r="BF156" i="27"/>
  <c r="BH149" i="27"/>
  <c r="BI146" i="27"/>
  <c r="BG149" i="33" l="1"/>
  <c r="BH146" i="33"/>
  <c r="BF157" i="33"/>
  <c r="BF186" i="33" s="1"/>
  <c r="BG183" i="33" s="1"/>
  <c r="BG156" i="33"/>
  <c r="BG156" i="32"/>
  <c r="L4" i="29"/>
  <c r="L5" i="29" s="1"/>
  <c r="L6" i="28"/>
  <c r="L7" i="28" s="1"/>
  <c r="BI157" i="30"/>
  <c r="BI186" i="30" s="1"/>
  <c r="BJ183" i="30" s="1"/>
  <c r="BJ156" i="30"/>
  <c r="BI149" i="30"/>
  <c r="BJ146" i="30"/>
  <c r="P3" i="31" s="1"/>
  <c r="P5" i="31" s="1"/>
  <c r="O3" i="29"/>
  <c r="O5" i="28"/>
  <c r="BI149" i="27"/>
  <c r="BJ146" i="27"/>
  <c r="BF157" i="27"/>
  <c r="BF186" i="27" s="1"/>
  <c r="BG183" i="27" s="1"/>
  <c r="BG156" i="27"/>
  <c r="BG157" i="33" l="1"/>
  <c r="BG186" i="33" s="1"/>
  <c r="BH183" i="33" s="1"/>
  <c r="BH156" i="33"/>
  <c r="BH149" i="33"/>
  <c r="BI146" i="33"/>
  <c r="BH156" i="32"/>
  <c r="M4" i="29"/>
  <c r="M5" i="29" s="1"/>
  <c r="M6" i="28"/>
  <c r="M7" i="28" s="1"/>
  <c r="BJ157" i="30"/>
  <c r="BJ186" i="30" s="1"/>
  <c r="BK183" i="30" s="1"/>
  <c r="BK156" i="30"/>
  <c r="BJ149" i="30"/>
  <c r="BK146" i="30"/>
  <c r="Q3" i="31" s="1"/>
  <c r="Q5" i="31" s="1"/>
  <c r="P3" i="29"/>
  <c r="P5" i="28"/>
  <c r="BG157" i="27"/>
  <c r="BG186" i="27" s="1"/>
  <c r="BH183" i="27" s="1"/>
  <c r="BH156" i="27"/>
  <c r="BJ149" i="27"/>
  <c r="BK146" i="27"/>
  <c r="BI149" i="33" l="1"/>
  <c r="BJ146" i="33"/>
  <c r="BH157" i="33"/>
  <c r="BH186" i="33" s="1"/>
  <c r="BI183" i="33" s="1"/>
  <c r="BI156" i="33"/>
  <c r="BI156" i="32"/>
  <c r="N4" i="29"/>
  <c r="N5" i="29" s="1"/>
  <c r="N6" i="28"/>
  <c r="N7" i="28" s="1"/>
  <c r="BK149" i="30"/>
  <c r="BL146" i="30"/>
  <c r="R3" i="31" s="1"/>
  <c r="R5" i="31" s="1"/>
  <c r="BK157" i="30"/>
  <c r="BK186" i="30" s="1"/>
  <c r="BL183" i="30" s="1"/>
  <c r="BL156" i="30"/>
  <c r="Q3" i="29"/>
  <c r="Q5" i="28"/>
  <c r="BK149" i="27"/>
  <c r="BL146" i="27"/>
  <c r="BH157" i="27"/>
  <c r="BH186" i="27" s="1"/>
  <c r="BI183" i="27" s="1"/>
  <c r="BI156" i="27"/>
  <c r="BI157" i="33" l="1"/>
  <c r="BI186" i="33" s="1"/>
  <c r="BJ183" i="33" s="1"/>
  <c r="BJ156" i="33"/>
  <c r="BJ149" i="33"/>
  <c r="BK146" i="33"/>
  <c r="BJ156" i="32"/>
  <c r="O4" i="29"/>
  <c r="O5" i="29" s="1"/>
  <c r="O6" i="28"/>
  <c r="O7" i="28" s="1"/>
  <c r="BL157" i="30"/>
  <c r="BL186" i="30" s="1"/>
  <c r="BM183" i="30" s="1"/>
  <c r="BM156" i="30"/>
  <c r="BL149" i="30"/>
  <c r="BM146" i="30"/>
  <c r="S3" i="31" s="1"/>
  <c r="S5" i="31" s="1"/>
  <c r="R3" i="29"/>
  <c r="R5" i="28"/>
  <c r="BI157" i="27"/>
  <c r="BI186" i="27" s="1"/>
  <c r="BJ183" i="27" s="1"/>
  <c r="BJ156" i="27"/>
  <c r="BL149" i="27"/>
  <c r="BM146" i="27"/>
  <c r="BN146" i="27" s="1"/>
  <c r="BK149" i="33" l="1"/>
  <c r="BL146" i="33"/>
  <c r="BJ157" i="33"/>
  <c r="BJ186" i="33" s="1"/>
  <c r="BK183" i="33" s="1"/>
  <c r="BK156" i="33"/>
  <c r="BK156" i="32"/>
  <c r="P4" i="29"/>
  <c r="P5" i="29" s="1"/>
  <c r="P6" i="28"/>
  <c r="P7" i="28" s="1"/>
  <c r="BM149" i="30"/>
  <c r="BN146" i="30"/>
  <c r="T3" i="31" s="1"/>
  <c r="T5" i="31" s="1"/>
  <c r="BM157" i="30"/>
  <c r="BM186" i="30" s="1"/>
  <c r="BN183" i="30" s="1"/>
  <c r="BN156" i="30"/>
  <c r="S3" i="29"/>
  <c r="S5" i="28"/>
  <c r="BM149" i="27"/>
  <c r="BJ157" i="27"/>
  <c r="BJ186" i="27" s="1"/>
  <c r="BK183" i="27" s="1"/>
  <c r="BK156" i="27"/>
  <c r="BK157" i="33" l="1"/>
  <c r="BK186" i="33" s="1"/>
  <c r="BL183" i="33" s="1"/>
  <c r="BL156" i="33"/>
  <c r="BL149" i="33"/>
  <c r="BM146" i="33"/>
  <c r="BL156" i="32"/>
  <c r="Q4" i="29"/>
  <c r="Q5" i="29" s="1"/>
  <c r="Q6" i="28"/>
  <c r="Q7" i="28" s="1"/>
  <c r="BN157" i="30"/>
  <c r="BN186" i="30" s="1"/>
  <c r="BO183" i="30" s="1"/>
  <c r="BO156" i="30"/>
  <c r="BN149" i="30"/>
  <c r="BO146" i="30"/>
  <c r="U3" i="31" s="1"/>
  <c r="U5" i="31" s="1"/>
  <c r="T3" i="29"/>
  <c r="T5" i="28"/>
  <c r="BK157" i="27"/>
  <c r="BK186" i="27" s="1"/>
  <c r="BL183" i="27" s="1"/>
  <c r="BL156" i="27"/>
  <c r="BN149" i="27"/>
  <c r="BO146" i="27"/>
  <c r="BM149" i="33" l="1"/>
  <c r="BN146" i="33"/>
  <c r="BL157" i="33"/>
  <c r="BL186" i="33" s="1"/>
  <c r="BM183" i="33" s="1"/>
  <c r="BM156" i="33"/>
  <c r="BM156" i="32"/>
  <c r="R4" i="29"/>
  <c r="R5" i="29" s="1"/>
  <c r="R6" i="28"/>
  <c r="R7" i="28" s="1"/>
  <c r="BO149" i="30"/>
  <c r="BP146" i="30"/>
  <c r="V3" i="31" s="1"/>
  <c r="V5" i="31" s="1"/>
  <c r="BO157" i="30"/>
  <c r="BO186" i="30" s="1"/>
  <c r="BP183" i="30" s="1"/>
  <c r="BP156" i="30"/>
  <c r="U3" i="29"/>
  <c r="U5" i="28"/>
  <c r="BO149" i="27"/>
  <c r="BP146" i="27"/>
  <c r="BL157" i="27"/>
  <c r="BL186" i="27" s="1"/>
  <c r="BM183" i="27" s="1"/>
  <c r="BM156" i="27"/>
  <c r="BM157" i="33" l="1"/>
  <c r="BM186" i="33" s="1"/>
  <c r="BN183" i="33" s="1"/>
  <c r="BN156" i="33"/>
  <c r="BN149" i="33"/>
  <c r="BO146" i="33"/>
  <c r="BN156" i="32"/>
  <c r="S4" i="29"/>
  <c r="S5" i="29" s="1"/>
  <c r="S6" i="28"/>
  <c r="S7" i="28" s="1"/>
  <c r="BP157" i="30"/>
  <c r="BP186" i="30" s="1"/>
  <c r="BQ183" i="30" s="1"/>
  <c r="BQ156" i="30"/>
  <c r="BP149" i="30"/>
  <c r="BQ146" i="30"/>
  <c r="W3" i="31" s="1"/>
  <c r="W5" i="31" s="1"/>
  <c r="V3" i="29"/>
  <c r="V5" i="28"/>
  <c r="BM157" i="27"/>
  <c r="BM186" i="27" s="1"/>
  <c r="BN183" i="27" s="1"/>
  <c r="BN156" i="27"/>
  <c r="BP149" i="27"/>
  <c r="BQ146" i="27"/>
  <c r="BR146" i="27" s="1"/>
  <c r="BO149" i="33" l="1"/>
  <c r="BP146" i="33"/>
  <c r="BN157" i="33"/>
  <c r="BN186" i="33" s="1"/>
  <c r="BO183" i="33" s="1"/>
  <c r="BO156" i="33"/>
  <c r="BO156" i="32"/>
  <c r="T4" i="29"/>
  <c r="T5" i="29" s="1"/>
  <c r="T6" i="28"/>
  <c r="T7" i="28" s="1"/>
  <c r="BQ149" i="30"/>
  <c r="BR146" i="30"/>
  <c r="X3" i="31" s="1"/>
  <c r="X5" i="31" s="1"/>
  <c r="BQ157" i="30"/>
  <c r="BQ186" i="30" s="1"/>
  <c r="BR183" i="30" s="1"/>
  <c r="BR156" i="30"/>
  <c r="W3" i="29"/>
  <c r="W5" i="28"/>
  <c r="BQ149" i="27"/>
  <c r="BN157" i="27"/>
  <c r="BN186" i="27" s="1"/>
  <c r="BO183" i="27" s="1"/>
  <c r="BO156" i="27"/>
  <c r="BO157" i="33" l="1"/>
  <c r="BO186" i="33" s="1"/>
  <c r="BP183" i="33" s="1"/>
  <c r="BP156" i="33"/>
  <c r="BP149" i="33"/>
  <c r="BQ146" i="33"/>
  <c r="BP156" i="32"/>
  <c r="U4" i="29"/>
  <c r="U5" i="29" s="1"/>
  <c r="U6" i="28"/>
  <c r="U7" i="28" s="1"/>
  <c r="BR149" i="30"/>
  <c r="BS146" i="30"/>
  <c r="Y3" i="31" s="1"/>
  <c r="Y5" i="31" s="1"/>
  <c r="BR157" i="30"/>
  <c r="BR186" i="30" s="1"/>
  <c r="BS183" i="30" s="1"/>
  <c r="BS156" i="30"/>
  <c r="X3" i="29"/>
  <c r="X5" i="28"/>
  <c r="BO157" i="27"/>
  <c r="BO186" i="27" s="1"/>
  <c r="BP183" i="27" s="1"/>
  <c r="BP156" i="27"/>
  <c r="BR149" i="27"/>
  <c r="BS146" i="27"/>
  <c r="BT146" i="27" s="1"/>
  <c r="BU146" i="27" s="1"/>
  <c r="BV146" i="27" s="1"/>
  <c r="BW146" i="27" s="1"/>
  <c r="BX146" i="27" s="1"/>
  <c r="BY146" i="27" s="1"/>
  <c r="BZ146" i="27" s="1"/>
  <c r="CA146" i="27" s="1"/>
  <c r="CB146" i="27" s="1"/>
  <c r="CC146" i="27" s="1"/>
  <c r="BQ149" i="33" l="1"/>
  <c r="BR146" i="33"/>
  <c r="BP157" i="33"/>
  <c r="BP186" i="33" s="1"/>
  <c r="BQ183" i="33" s="1"/>
  <c r="BQ156" i="33"/>
  <c r="BQ156" i="32"/>
  <c r="V4" i="29"/>
  <c r="V5" i="29" s="1"/>
  <c r="V6" i="28"/>
  <c r="V7" i="28" s="1"/>
  <c r="BS157" i="30"/>
  <c r="BS186" i="30" s="1"/>
  <c r="BT183" i="30" s="1"/>
  <c r="BT156" i="30"/>
  <c r="BS149" i="30"/>
  <c r="BT146" i="30"/>
  <c r="Z3" i="31" s="1"/>
  <c r="Z5" i="31" s="1"/>
  <c r="Y3" i="29"/>
  <c r="Y5" i="28"/>
  <c r="BS149" i="27"/>
  <c r="BP157" i="27"/>
  <c r="BP186" i="27" s="1"/>
  <c r="BQ183" i="27" s="1"/>
  <c r="BQ156" i="27"/>
  <c r="BQ157" i="33" l="1"/>
  <c r="BQ186" i="33" s="1"/>
  <c r="BR183" i="33" s="1"/>
  <c r="BR156" i="33"/>
  <c r="BR149" i="33"/>
  <c r="BS146" i="33"/>
  <c r="BR156" i="32"/>
  <c r="W4" i="29"/>
  <c r="W5" i="29" s="1"/>
  <c r="W6" i="28"/>
  <c r="W7" i="28" s="1"/>
  <c r="BT149" i="30"/>
  <c r="BU146" i="30"/>
  <c r="AA3" i="31" s="1"/>
  <c r="AA5" i="31" s="1"/>
  <c r="BT157" i="30"/>
  <c r="BT186" i="30" s="1"/>
  <c r="BU183" i="30" s="1"/>
  <c r="BU156" i="30"/>
  <c r="Z3" i="29"/>
  <c r="Z5" i="28"/>
  <c r="BQ157" i="27"/>
  <c r="BQ186" i="27" s="1"/>
  <c r="BR183" i="27" s="1"/>
  <c r="BR156" i="27"/>
  <c r="BT149" i="27"/>
  <c r="BS149" i="33" l="1"/>
  <c r="BT146" i="33"/>
  <c r="BR157" i="33"/>
  <c r="BR186" i="33" s="1"/>
  <c r="BS183" i="33" s="1"/>
  <c r="BS156" i="33"/>
  <c r="BS156" i="32"/>
  <c r="X4" i="29"/>
  <c r="X5" i="29" s="1"/>
  <c r="X6" i="28"/>
  <c r="X7" i="28" s="1"/>
  <c r="BU149" i="30"/>
  <c r="BV146" i="30"/>
  <c r="AB3" i="31" s="1"/>
  <c r="AB5" i="31" s="1"/>
  <c r="BU157" i="30"/>
  <c r="BU186" i="30" s="1"/>
  <c r="BV183" i="30" s="1"/>
  <c r="BV156" i="30"/>
  <c r="AA3" i="29"/>
  <c r="AA5" i="28"/>
  <c r="AD3" i="29"/>
  <c r="AD5" i="28"/>
  <c r="BU149" i="27"/>
  <c r="BR157" i="27"/>
  <c r="BR186" i="27" s="1"/>
  <c r="BS183" i="27" s="1"/>
  <c r="BS156" i="27"/>
  <c r="BX149" i="27"/>
  <c r="BS157" i="33" l="1"/>
  <c r="BS186" i="33" s="1"/>
  <c r="BT183" i="33" s="1"/>
  <c r="BT156" i="33"/>
  <c r="BT149" i="33"/>
  <c r="BU146" i="33"/>
  <c r="BT156" i="32"/>
  <c r="Y4" i="29"/>
  <c r="Y5" i="29" s="1"/>
  <c r="Y6" i="28"/>
  <c r="Y7" i="28" s="1"/>
  <c r="BV157" i="30"/>
  <c r="BV186" i="30" s="1"/>
  <c r="BW183" i="30" s="1"/>
  <c r="BW156" i="30"/>
  <c r="BV149" i="30"/>
  <c r="BW146" i="30"/>
  <c r="AC3" i="31" s="1"/>
  <c r="AC5" i="31" s="1"/>
  <c r="AE3" i="29"/>
  <c r="AE5" i="28"/>
  <c r="AB3" i="29"/>
  <c r="AB5" i="28"/>
  <c r="BY149" i="27"/>
  <c r="BS157" i="27"/>
  <c r="BS186" i="27" s="1"/>
  <c r="BT183" i="27" s="1"/>
  <c r="BT156" i="27"/>
  <c r="BV149" i="27"/>
  <c r="BU149" i="33" l="1"/>
  <c r="BV146" i="33"/>
  <c r="BT157" i="33"/>
  <c r="BT186" i="33" s="1"/>
  <c r="BU183" i="33" s="1"/>
  <c r="BU156" i="33"/>
  <c r="BU156" i="32"/>
  <c r="Z4" i="29"/>
  <c r="Z5" i="29" s="1"/>
  <c r="Z6" i="28"/>
  <c r="Z7" i="28" s="1"/>
  <c r="BW157" i="30"/>
  <c r="BW186" i="30" s="1"/>
  <c r="BX183" i="30" s="1"/>
  <c r="BX156" i="30"/>
  <c r="BW149" i="30"/>
  <c r="BX146" i="30"/>
  <c r="AD3" i="31" s="1"/>
  <c r="AD5" i="31" s="1"/>
  <c r="BZ149" i="27"/>
  <c r="AF3" i="29"/>
  <c r="AF5" i="28"/>
  <c r="AC3" i="29"/>
  <c r="AC5" i="28"/>
  <c r="BW149" i="27"/>
  <c r="BT157" i="27"/>
  <c r="BT186" i="27" s="1"/>
  <c r="BU183" i="27" s="1"/>
  <c r="BU156" i="27"/>
  <c r="BU157" i="33" l="1"/>
  <c r="BU186" i="33" s="1"/>
  <c r="BV183" i="33" s="1"/>
  <c r="BV156" i="33"/>
  <c r="BV149" i="33"/>
  <c r="BW146" i="33"/>
  <c r="BV156" i="32"/>
  <c r="BX149" i="30"/>
  <c r="BY146" i="30"/>
  <c r="AE3" i="31" s="1"/>
  <c r="AE5" i="31" s="1"/>
  <c r="BX157" i="30"/>
  <c r="BX186" i="30" s="1"/>
  <c r="BY183" i="30" s="1"/>
  <c r="BY156" i="30"/>
  <c r="AA6" i="28"/>
  <c r="AA7" i="28" s="1"/>
  <c r="AA4" i="29"/>
  <c r="AA5" i="29" s="1"/>
  <c r="AG3" i="29"/>
  <c r="AG5" i="28"/>
  <c r="BU157" i="27"/>
  <c r="BU186" i="27" s="1"/>
  <c r="BV183" i="27" s="1"/>
  <c r="BV156" i="27"/>
  <c r="CA149" i="27"/>
  <c r="BW149" i="33" l="1"/>
  <c r="BX146" i="33"/>
  <c r="BV157" i="33"/>
  <c r="BV186" i="33" s="1"/>
  <c r="BW183" i="33" s="1"/>
  <c r="BW156" i="33"/>
  <c r="BW156" i="32"/>
  <c r="BY149" i="30"/>
  <c r="BZ146" i="30"/>
  <c r="AF3" i="31" s="1"/>
  <c r="AF5" i="31" s="1"/>
  <c r="BY157" i="30"/>
  <c r="BY186" i="30" s="1"/>
  <c r="BZ183" i="30" s="1"/>
  <c r="BZ156" i="30"/>
  <c r="AB4" i="29"/>
  <c r="AB5" i="29" s="1"/>
  <c r="AB6" i="28"/>
  <c r="AB7" i="28" s="1"/>
  <c r="AH3" i="29"/>
  <c r="AH5" i="28"/>
  <c r="CB149" i="27"/>
  <c r="BV157" i="27"/>
  <c r="BV186" i="27" s="1"/>
  <c r="BW183" i="27" s="1"/>
  <c r="BW156" i="27"/>
  <c r="BW157" i="33" l="1"/>
  <c r="BW186" i="33" s="1"/>
  <c r="BX183" i="33" s="1"/>
  <c r="BX156" i="33"/>
  <c r="BX149" i="33"/>
  <c r="BY146" i="33"/>
  <c r="BX156" i="32"/>
  <c r="BZ157" i="30"/>
  <c r="BZ186" i="30" s="1"/>
  <c r="CA183" i="30" s="1"/>
  <c r="CA156" i="30"/>
  <c r="BZ149" i="30"/>
  <c r="CA146" i="30"/>
  <c r="AG3" i="31" s="1"/>
  <c r="AG5" i="31" s="1"/>
  <c r="AC6" i="28"/>
  <c r="AC7" i="28" s="1"/>
  <c r="AC4" i="29"/>
  <c r="AC5" i="29" s="1"/>
  <c r="CC149" i="27"/>
  <c r="AI3" i="29"/>
  <c r="AI5" i="28"/>
  <c r="BW157" i="27"/>
  <c r="BW186" i="27" s="1"/>
  <c r="BX183" i="27" s="1"/>
  <c r="BX156" i="27"/>
  <c r="BY149" i="33" l="1"/>
  <c r="BZ146" i="33"/>
  <c r="BX157" i="33"/>
  <c r="BX186" i="33" s="1"/>
  <c r="BY183" i="33" s="1"/>
  <c r="BY156" i="33"/>
  <c r="BY156" i="32"/>
  <c r="CA157" i="30"/>
  <c r="CA186" i="30" s="1"/>
  <c r="CB183" i="30" s="1"/>
  <c r="CB156" i="30"/>
  <c r="CA149" i="30"/>
  <c r="CB146" i="30"/>
  <c r="AH3" i="31" s="1"/>
  <c r="AH5" i="31" s="1"/>
  <c r="AD4" i="29"/>
  <c r="AD5" i="29" s="1"/>
  <c r="AD6" i="28"/>
  <c r="AD7" i="28" s="1"/>
  <c r="BX157" i="27"/>
  <c r="BX186" i="27" s="1"/>
  <c r="BY183" i="27" s="1"/>
  <c r="BY156" i="27"/>
  <c r="BY157" i="33" l="1"/>
  <c r="BY186" i="33" s="1"/>
  <c r="BZ183" i="33" s="1"/>
  <c r="BZ156" i="33"/>
  <c r="BZ149" i="33"/>
  <c r="CA146" i="33"/>
  <c r="BZ156" i="32"/>
  <c r="CB149" i="30"/>
  <c r="CC146" i="30"/>
  <c r="CB157" i="30"/>
  <c r="CB186" i="30" s="1"/>
  <c r="CC183" i="30" s="1"/>
  <c r="CC156" i="30"/>
  <c r="AE6" i="28"/>
  <c r="AE7" i="28" s="1"/>
  <c r="AE4" i="29"/>
  <c r="AE5" i="29" s="1"/>
  <c r="BY157" i="27"/>
  <c r="BY186" i="27" s="1"/>
  <c r="BZ183" i="27" s="1"/>
  <c r="BZ156" i="27"/>
  <c r="CA149" i="33" l="1"/>
  <c r="CB146" i="33"/>
  <c r="BZ157" i="33"/>
  <c r="BZ186" i="33" s="1"/>
  <c r="CA183" i="33" s="1"/>
  <c r="CA156" i="33"/>
  <c r="CA156" i="32"/>
  <c r="CC149" i="30"/>
  <c r="AI3" i="31"/>
  <c r="AI5" i="31" s="1"/>
  <c r="CC157" i="30"/>
  <c r="CC186" i="30" s="1"/>
  <c r="AF4" i="29"/>
  <c r="AF5" i="29" s="1"/>
  <c r="AF6" i="28"/>
  <c r="AF7" i="28" s="1"/>
  <c r="BZ157" i="27"/>
  <c r="BZ186" i="27" s="1"/>
  <c r="CA183" i="27" s="1"/>
  <c r="CA156" i="27"/>
  <c r="CA157" i="33" l="1"/>
  <c r="CA186" i="33" s="1"/>
  <c r="CB183" i="33" s="1"/>
  <c r="CB156" i="33"/>
  <c r="CB149" i="33"/>
  <c r="CC146" i="33"/>
  <c r="CC149" i="33" s="1"/>
  <c r="CB156" i="32"/>
  <c r="AG6" i="28"/>
  <c r="AG7" i="28" s="1"/>
  <c r="AG4" i="29"/>
  <c r="AG5" i="29" s="1"/>
  <c r="CA157" i="27"/>
  <c r="CA186" i="27" s="1"/>
  <c r="CB183" i="27" s="1"/>
  <c r="CB156" i="27"/>
  <c r="CB157" i="33" l="1"/>
  <c r="CB186" i="33" s="1"/>
  <c r="CC183" i="33" s="1"/>
  <c r="CC156" i="33"/>
  <c r="CC157" i="33" s="1"/>
  <c r="CC186" i="33" s="1"/>
  <c r="CC156" i="32"/>
  <c r="AH4" i="29"/>
  <c r="AH5" i="29" s="1"/>
  <c r="AH6" i="28"/>
  <c r="AH7" i="28" s="1"/>
  <c r="CB157" i="27"/>
  <c r="CB186" i="27" s="1"/>
  <c r="CC183" i="27" s="1"/>
  <c r="CC156" i="27"/>
  <c r="CC157" i="27" l="1"/>
  <c r="CC186" i="27" s="1"/>
  <c r="AI6" i="28"/>
  <c r="AI7" i="28" s="1"/>
  <c r="AI4" i="29"/>
  <c r="AI5" i="29" s="1"/>
  <c r="CD175" i="25"/>
  <c r="H153" i="25" l="1"/>
  <c r="CC179" i="25" l="1"/>
  <c r="CC180" i="25" s="1"/>
  <c r="CB179" i="25"/>
  <c r="CB180" i="25" s="1"/>
  <c r="CA179" i="25"/>
  <c r="CA180" i="25" s="1"/>
  <c r="BZ179" i="25"/>
  <c r="BZ180" i="25" s="1"/>
  <c r="BY179" i="25"/>
  <c r="BY180" i="25" s="1"/>
  <c r="BX179" i="25"/>
  <c r="BX180" i="25" s="1"/>
  <c r="BW179" i="25"/>
  <c r="BW180" i="25" s="1"/>
  <c r="BV179" i="25"/>
  <c r="BV180" i="25" s="1"/>
  <c r="BU179" i="25"/>
  <c r="BU180" i="25" s="1"/>
  <c r="BT179" i="25"/>
  <c r="BT180" i="25" s="1"/>
  <c r="BT154" i="25" s="1"/>
  <c r="BS179" i="25"/>
  <c r="BS180" i="25" s="1"/>
  <c r="BS154" i="25" s="1"/>
  <c r="BR179" i="25"/>
  <c r="BR180" i="25" s="1"/>
  <c r="BR154" i="25" s="1"/>
  <c r="BQ179" i="25"/>
  <c r="BQ180" i="25" s="1"/>
  <c r="BQ154" i="25" s="1"/>
  <c r="BP179" i="25"/>
  <c r="BP180" i="25" s="1"/>
  <c r="BP154" i="25" s="1"/>
  <c r="BO179" i="25"/>
  <c r="BO180" i="25" s="1"/>
  <c r="BO154" i="25" s="1"/>
  <c r="BN179" i="25"/>
  <c r="BN180" i="25" s="1"/>
  <c r="BN154" i="25" s="1"/>
  <c r="BM179" i="25"/>
  <c r="BM180" i="25" s="1"/>
  <c r="BM154" i="25" s="1"/>
  <c r="BL179" i="25"/>
  <c r="BL180" i="25" s="1"/>
  <c r="BL154" i="25" s="1"/>
  <c r="BK179" i="25"/>
  <c r="BK180" i="25" s="1"/>
  <c r="BK154" i="25" s="1"/>
  <c r="BJ179" i="25"/>
  <c r="BJ180" i="25" s="1"/>
  <c r="BJ154" i="25" s="1"/>
  <c r="BI179" i="25"/>
  <c r="BI180" i="25" s="1"/>
  <c r="BI154" i="25" s="1"/>
  <c r="BH179" i="25"/>
  <c r="BH180" i="25" s="1"/>
  <c r="BH154" i="25" s="1"/>
  <c r="BG179" i="25"/>
  <c r="BG180" i="25" s="1"/>
  <c r="BG154" i="25" s="1"/>
  <c r="BF179" i="25"/>
  <c r="BF180" i="25" s="1"/>
  <c r="BF154" i="25" s="1"/>
  <c r="BE179" i="25"/>
  <c r="BE180" i="25" s="1"/>
  <c r="BE154" i="25" s="1"/>
  <c r="BD179" i="25"/>
  <c r="BD180" i="25" s="1"/>
  <c r="BD154" i="25" s="1"/>
  <c r="BC179" i="25"/>
  <c r="BC180" i="25" s="1"/>
  <c r="BC154" i="25" s="1"/>
  <c r="BB179" i="25"/>
  <c r="BB180" i="25" s="1"/>
  <c r="BB154" i="25" s="1"/>
  <c r="BA179" i="25"/>
  <c r="BA180" i="25" s="1"/>
  <c r="BA154" i="25" s="1"/>
  <c r="AZ179" i="25"/>
  <c r="AZ180" i="25" s="1"/>
  <c r="AZ154" i="25" s="1"/>
  <c r="AY180" i="25"/>
  <c r="AY154" i="25" s="1"/>
  <c r="AX179" i="25"/>
  <c r="AX180" i="25" s="1"/>
  <c r="AX154" i="25" s="1"/>
  <c r="AW179" i="25"/>
  <c r="AW180" i="25" s="1"/>
  <c r="AW154" i="25" s="1"/>
  <c r="AV179" i="25"/>
  <c r="AV180" i="25" s="1"/>
  <c r="AV154" i="25" s="1"/>
  <c r="AU179" i="25"/>
  <c r="AU180" i="25" s="1"/>
  <c r="AU154" i="25" s="1"/>
  <c r="AT179" i="25"/>
  <c r="AT180" i="25" s="1"/>
  <c r="AT154" i="25" s="1"/>
  <c r="AS179" i="25"/>
  <c r="AS180" i="25" s="1"/>
  <c r="AS154" i="25" s="1"/>
  <c r="AR179" i="25"/>
  <c r="AR180" i="25" s="1"/>
  <c r="AR154" i="25" s="1"/>
  <c r="AQ179" i="25"/>
  <c r="AQ180" i="25" s="1"/>
  <c r="AQ154" i="25" s="1"/>
  <c r="AP179" i="25"/>
  <c r="AP180" i="25" s="1"/>
  <c r="AP154" i="25" s="1"/>
  <c r="AO179" i="25"/>
  <c r="AO180" i="25" s="1"/>
  <c r="AO154" i="25" s="1"/>
  <c r="AN179" i="25"/>
  <c r="AN180" i="25" s="1"/>
  <c r="AN154" i="25" s="1"/>
  <c r="AM179" i="25"/>
  <c r="AM180" i="25" s="1"/>
  <c r="AM154" i="25" s="1"/>
  <c r="AL179" i="25"/>
  <c r="AL180" i="25" s="1"/>
  <c r="AL154" i="25" s="1"/>
  <c r="AK179" i="25"/>
  <c r="AK180" i="25" s="1"/>
  <c r="AK154" i="25" s="1"/>
  <c r="AJ179" i="25"/>
  <c r="AJ180" i="25" s="1"/>
  <c r="AJ154" i="25" s="1"/>
  <c r="AI179" i="25"/>
  <c r="AI180" i="25" s="1"/>
  <c r="AI154" i="25" s="1"/>
  <c r="AH179" i="25"/>
  <c r="AH180" i="25" s="1"/>
  <c r="AH154" i="25" s="1"/>
  <c r="AG179" i="25"/>
  <c r="AG180" i="25" s="1"/>
  <c r="AG154" i="25" s="1"/>
  <c r="AF179" i="25"/>
  <c r="AF180" i="25" s="1"/>
  <c r="AF154" i="25" s="1"/>
  <c r="AE179" i="25"/>
  <c r="AE180" i="25" s="1"/>
  <c r="AE154" i="25" s="1"/>
  <c r="AD179" i="25"/>
  <c r="AD180" i="25" s="1"/>
  <c r="AD154" i="25" s="1"/>
  <c r="AC179" i="25"/>
  <c r="AC180" i="25" s="1"/>
  <c r="AC154" i="25" s="1"/>
  <c r="AB179" i="25"/>
  <c r="AB180" i="25" s="1"/>
  <c r="AB154" i="25" s="1"/>
  <c r="AA179" i="25"/>
  <c r="AA180" i="25" s="1"/>
  <c r="AA154" i="25" s="1"/>
  <c r="Z179" i="25"/>
  <c r="Z180" i="25" s="1"/>
  <c r="Z154" i="25" s="1"/>
  <c r="Y179" i="25"/>
  <c r="Y180" i="25" s="1"/>
  <c r="Y154" i="25" s="1"/>
  <c r="X179" i="25"/>
  <c r="X180" i="25" s="1"/>
  <c r="X154" i="25" s="1"/>
  <c r="W179" i="25"/>
  <c r="W180" i="25" s="1"/>
  <c r="W154" i="25" s="1"/>
  <c r="V179" i="25"/>
  <c r="V180" i="25" s="1"/>
  <c r="V154" i="25" s="1"/>
  <c r="U179" i="25"/>
  <c r="U180" i="25" s="1"/>
  <c r="U154" i="25" s="1"/>
  <c r="T179" i="25"/>
  <c r="T180" i="25" s="1"/>
  <c r="T154" i="25" s="1"/>
  <c r="S179" i="25"/>
  <c r="S180" i="25" s="1"/>
  <c r="S154" i="25" s="1"/>
  <c r="R179" i="25"/>
  <c r="R180" i="25" s="1"/>
  <c r="R154" i="25" s="1"/>
  <c r="Q179" i="25"/>
  <c r="Q180" i="25" s="1"/>
  <c r="Q154" i="25" s="1"/>
  <c r="P179" i="25"/>
  <c r="P180" i="25" s="1"/>
  <c r="P154" i="25" s="1"/>
  <c r="O179" i="25"/>
  <c r="O180" i="25" s="1"/>
  <c r="O154" i="25" s="1"/>
  <c r="N179" i="25"/>
  <c r="N180" i="25" s="1"/>
  <c r="N154" i="25" s="1"/>
  <c r="M179" i="25"/>
  <c r="M180" i="25" s="1"/>
  <c r="M154" i="25" s="1"/>
  <c r="L179" i="25"/>
  <c r="L180" i="25" s="1"/>
  <c r="L154" i="25" s="1"/>
  <c r="K179" i="25"/>
  <c r="K180" i="25" s="1"/>
  <c r="K154" i="25" s="1"/>
  <c r="J179" i="25"/>
  <c r="J180" i="25" s="1"/>
  <c r="J154" i="25" s="1"/>
  <c r="I179" i="25"/>
  <c r="I180" i="25" s="1"/>
  <c r="I154" i="25" s="1"/>
  <c r="H179" i="25"/>
  <c r="H180" i="25" s="1"/>
  <c r="H154" i="25" s="1"/>
  <c r="H155" i="25" s="1"/>
  <c r="H184" i="25" s="1"/>
  <c r="G179" i="25"/>
  <c r="G180" i="25" s="1"/>
  <c r="G154" i="25" s="1"/>
  <c r="F179" i="25"/>
  <c r="F180" i="25" s="1"/>
  <c r="F154" i="25" s="1"/>
  <c r="E179" i="25"/>
  <c r="E180" i="25" s="1"/>
  <c r="E154" i="25" s="1"/>
  <c r="D179" i="25"/>
  <c r="C179" i="25"/>
  <c r="C180" i="25" s="1"/>
  <c r="C154" i="25" s="1"/>
  <c r="C155" i="25" s="1"/>
  <c r="C184" i="25" s="1"/>
  <c r="CD178" i="25"/>
  <c r="CD177" i="25"/>
  <c r="CD176" i="25"/>
  <c r="CD174" i="25"/>
  <c r="CD173" i="25"/>
  <c r="CD172" i="25"/>
  <c r="CC170" i="25"/>
  <c r="CB170" i="25"/>
  <c r="CA170" i="25"/>
  <c r="BZ170" i="25"/>
  <c r="BY170" i="25"/>
  <c r="BX170" i="25"/>
  <c r="BW170" i="25"/>
  <c r="BV170" i="25"/>
  <c r="BU170" i="25"/>
  <c r="BT170" i="25"/>
  <c r="BS170" i="25"/>
  <c r="BR170" i="25"/>
  <c r="BQ170" i="25"/>
  <c r="BP170" i="25"/>
  <c r="BO170" i="25"/>
  <c r="BN170" i="25"/>
  <c r="BM170" i="25"/>
  <c r="BL170" i="25"/>
  <c r="BK170" i="25"/>
  <c r="BJ170" i="25"/>
  <c r="BI170" i="25"/>
  <c r="BH170" i="25"/>
  <c r="BG170" i="25"/>
  <c r="BF170" i="25"/>
  <c r="BE170" i="25"/>
  <c r="BD170" i="25"/>
  <c r="BC170" i="25"/>
  <c r="BB170" i="25"/>
  <c r="BA170" i="25"/>
  <c r="AZ170" i="25"/>
  <c r="AY170" i="25"/>
  <c r="AX170" i="25"/>
  <c r="AW170" i="25"/>
  <c r="AV170" i="25"/>
  <c r="AU170" i="25"/>
  <c r="AT170" i="25"/>
  <c r="AS170" i="25"/>
  <c r="AR170" i="25"/>
  <c r="AQ170" i="25"/>
  <c r="AP170" i="25"/>
  <c r="AO170" i="25"/>
  <c r="AN170" i="25"/>
  <c r="AM170" i="25"/>
  <c r="AL170" i="25"/>
  <c r="AK170" i="25"/>
  <c r="AJ170" i="25"/>
  <c r="AI170" i="25"/>
  <c r="AH170" i="25"/>
  <c r="AG170" i="25"/>
  <c r="AF170" i="25"/>
  <c r="AE170" i="25"/>
  <c r="AD170" i="25"/>
  <c r="AC170" i="25"/>
  <c r="AB170" i="25"/>
  <c r="AA170" i="25"/>
  <c r="Z170" i="25"/>
  <c r="Y170" i="25"/>
  <c r="X170" i="25"/>
  <c r="W170" i="25"/>
  <c r="V170" i="25"/>
  <c r="U170" i="25"/>
  <c r="T170" i="25"/>
  <c r="S170" i="25"/>
  <c r="R170" i="25"/>
  <c r="Q170" i="25"/>
  <c r="P170" i="25"/>
  <c r="O170" i="25"/>
  <c r="N170" i="25"/>
  <c r="M170" i="25"/>
  <c r="L170" i="25"/>
  <c r="K170" i="25"/>
  <c r="J170" i="25"/>
  <c r="I170" i="25"/>
  <c r="H170" i="25"/>
  <c r="G170" i="25"/>
  <c r="F170" i="25"/>
  <c r="E170" i="25"/>
  <c r="D170" i="25"/>
  <c r="C170" i="25"/>
  <c r="CC164" i="25"/>
  <c r="CC153" i="25" s="1"/>
  <c r="CC155" i="25" s="1"/>
  <c r="CC184" i="25" s="1"/>
  <c r="CB164" i="25"/>
  <c r="CB153" i="25" s="1"/>
  <c r="CB155" i="25" s="1"/>
  <c r="CB184" i="25" s="1"/>
  <c r="CA164" i="25"/>
  <c r="CA153" i="25" s="1"/>
  <c r="CA155" i="25" s="1"/>
  <c r="CA184" i="25" s="1"/>
  <c r="BZ164" i="25"/>
  <c r="BZ153" i="25" s="1"/>
  <c r="BZ155" i="25" s="1"/>
  <c r="BZ184" i="25" s="1"/>
  <c r="BY164" i="25"/>
  <c r="BY153" i="25" s="1"/>
  <c r="BY155" i="25" s="1"/>
  <c r="BY184" i="25" s="1"/>
  <c r="BX164" i="25"/>
  <c r="BX153" i="25" s="1"/>
  <c r="BX155" i="25" s="1"/>
  <c r="BX184" i="25" s="1"/>
  <c r="BW164" i="25"/>
  <c r="BW153" i="25" s="1"/>
  <c r="BW155" i="25" s="1"/>
  <c r="BW184" i="25" s="1"/>
  <c r="BV164" i="25"/>
  <c r="BV153" i="25" s="1"/>
  <c r="BV155" i="25" s="1"/>
  <c r="BV184" i="25" s="1"/>
  <c r="BU164" i="25"/>
  <c r="BU153" i="25" s="1"/>
  <c r="BU155" i="25" s="1"/>
  <c r="BU184" i="25" s="1"/>
  <c r="BT164" i="25"/>
  <c r="BT153" i="25" s="1"/>
  <c r="BS164" i="25"/>
  <c r="BS153" i="25" s="1"/>
  <c r="BR164" i="25"/>
  <c r="BR153" i="25" s="1"/>
  <c r="BQ164" i="25"/>
  <c r="BQ153" i="25" s="1"/>
  <c r="BP164" i="25"/>
  <c r="BP153" i="25" s="1"/>
  <c r="BO164" i="25"/>
  <c r="BO153" i="25" s="1"/>
  <c r="BN164" i="25"/>
  <c r="BN153" i="25" s="1"/>
  <c r="BM164" i="25"/>
  <c r="BM153" i="25" s="1"/>
  <c r="BL164" i="25"/>
  <c r="BL153" i="25" s="1"/>
  <c r="BK164" i="25"/>
  <c r="BK153" i="25" s="1"/>
  <c r="BI164" i="25"/>
  <c r="BI153" i="25" s="1"/>
  <c r="BH164" i="25"/>
  <c r="BH153" i="25" s="1"/>
  <c r="BG164" i="25"/>
  <c r="BG153" i="25" s="1"/>
  <c r="BF164" i="25"/>
  <c r="BF153" i="25" s="1"/>
  <c r="BE164" i="25"/>
  <c r="BE153" i="25" s="1"/>
  <c r="BD164" i="25"/>
  <c r="BD153" i="25" s="1"/>
  <c r="BC164" i="25"/>
  <c r="BC153" i="25" s="1"/>
  <c r="BB164" i="25"/>
  <c r="BB153" i="25" s="1"/>
  <c r="BA164" i="25"/>
  <c r="BA153" i="25" s="1"/>
  <c r="AZ164" i="25"/>
  <c r="AZ153" i="25" s="1"/>
  <c r="AY164" i="25"/>
  <c r="AX164" i="25"/>
  <c r="AX153" i="25" s="1"/>
  <c r="AW164" i="25"/>
  <c r="AW153" i="25" s="1"/>
  <c r="AV164" i="25"/>
  <c r="AV153" i="25" s="1"/>
  <c r="AU164" i="25"/>
  <c r="AU153" i="25" s="1"/>
  <c r="AT164" i="25"/>
  <c r="AT153" i="25" s="1"/>
  <c r="AS164" i="25"/>
  <c r="AS153" i="25" s="1"/>
  <c r="AR164" i="25"/>
  <c r="AR153" i="25" s="1"/>
  <c r="AQ164" i="25"/>
  <c r="AQ153" i="25" s="1"/>
  <c r="AP164" i="25"/>
  <c r="AP153" i="25" s="1"/>
  <c r="AO164" i="25"/>
  <c r="AO153" i="25" s="1"/>
  <c r="AN164" i="25"/>
  <c r="AN153" i="25" s="1"/>
  <c r="AM164" i="25"/>
  <c r="AM153" i="25" s="1"/>
  <c r="AL164" i="25"/>
  <c r="AL153" i="25" s="1"/>
  <c r="AK164" i="25"/>
  <c r="AK153" i="25" s="1"/>
  <c r="AJ164" i="25"/>
  <c r="AJ153" i="25" s="1"/>
  <c r="AI164" i="25"/>
  <c r="AI153" i="25" s="1"/>
  <c r="AH164" i="25"/>
  <c r="AH153" i="25" s="1"/>
  <c r="AG164" i="25"/>
  <c r="AG153" i="25" s="1"/>
  <c r="AF164" i="25"/>
  <c r="AF153" i="25" s="1"/>
  <c r="AE164" i="25"/>
  <c r="AE153" i="25" s="1"/>
  <c r="AD164" i="25"/>
  <c r="AD153" i="25" s="1"/>
  <c r="AC164" i="25"/>
  <c r="AC153" i="25" s="1"/>
  <c r="AB164" i="25"/>
  <c r="AB153" i="25" s="1"/>
  <c r="AA164" i="25"/>
  <c r="AA153" i="25" s="1"/>
  <c r="Z164" i="25"/>
  <c r="Z153" i="25" s="1"/>
  <c r="Y164" i="25"/>
  <c r="Y153" i="25" s="1"/>
  <c r="X164" i="25"/>
  <c r="X153" i="25" s="1"/>
  <c r="W153" i="25"/>
  <c r="V164" i="25"/>
  <c r="V153" i="25" s="1"/>
  <c r="U164" i="25"/>
  <c r="U153" i="25" s="1"/>
  <c r="T164" i="25"/>
  <c r="T153" i="25" s="1"/>
  <c r="S164" i="25"/>
  <c r="S153" i="25" s="1"/>
  <c r="R164" i="25"/>
  <c r="R153" i="25" s="1"/>
  <c r="Q164" i="25"/>
  <c r="Q153" i="25" s="1"/>
  <c r="P164" i="25"/>
  <c r="P153" i="25" s="1"/>
  <c r="O164" i="25"/>
  <c r="O153" i="25" s="1"/>
  <c r="N164" i="25"/>
  <c r="N153" i="25" s="1"/>
  <c r="M153" i="25"/>
  <c r="L164" i="25"/>
  <c r="L153" i="25" s="1"/>
  <c r="K164" i="25"/>
  <c r="K153" i="25" s="1"/>
  <c r="J164" i="25"/>
  <c r="J153" i="25" s="1"/>
  <c r="I164" i="25"/>
  <c r="I153" i="25" s="1"/>
  <c r="G164" i="25"/>
  <c r="G153" i="25" s="1"/>
  <c r="F164" i="25"/>
  <c r="F153" i="25" s="1"/>
  <c r="E164" i="25"/>
  <c r="E153" i="25" s="1"/>
  <c r="D164" i="25"/>
  <c r="C164" i="25"/>
  <c r="BJ153" i="25"/>
  <c r="CC142" i="25"/>
  <c r="CB142" i="25"/>
  <c r="CA142" i="25"/>
  <c r="BZ142" i="25"/>
  <c r="BY142" i="25"/>
  <c r="BX142" i="25"/>
  <c r="BW142" i="25"/>
  <c r="BV142" i="25"/>
  <c r="BU142" i="25"/>
  <c r="BT142" i="25"/>
  <c r="BS142" i="25"/>
  <c r="BR142" i="25"/>
  <c r="BQ142" i="25"/>
  <c r="BP142" i="25"/>
  <c r="BO142" i="25"/>
  <c r="BN142" i="25"/>
  <c r="BM142" i="25"/>
  <c r="BL142" i="25"/>
  <c r="BK142" i="25"/>
  <c r="BJ142" i="25"/>
  <c r="BI142" i="25"/>
  <c r="BH142" i="25"/>
  <c r="BG142" i="25"/>
  <c r="BF142" i="25"/>
  <c r="BE142" i="25"/>
  <c r="BD142" i="25"/>
  <c r="BC142" i="25"/>
  <c r="BB142" i="25"/>
  <c r="BA142" i="25"/>
  <c r="AZ142" i="25"/>
  <c r="AX142" i="25"/>
  <c r="AW142" i="25"/>
  <c r="AV142" i="25"/>
  <c r="AU142" i="25"/>
  <c r="AT142" i="25"/>
  <c r="AS142" i="25"/>
  <c r="AR142" i="25"/>
  <c r="AQ142" i="25"/>
  <c r="AP142" i="25"/>
  <c r="AO142" i="25"/>
  <c r="AN142" i="25"/>
  <c r="AM142" i="25"/>
  <c r="AL142" i="25"/>
  <c r="AK142" i="25"/>
  <c r="AJ142" i="25"/>
  <c r="AI142" i="25"/>
  <c r="AH142" i="25"/>
  <c r="AG142" i="25"/>
  <c r="AF142" i="25"/>
  <c r="AE142" i="25"/>
  <c r="AD142" i="25"/>
  <c r="AC142" i="25"/>
  <c r="AB142" i="25"/>
  <c r="AA142" i="25"/>
  <c r="Z142" i="25"/>
  <c r="Y142" i="25"/>
  <c r="X142" i="25"/>
  <c r="W142" i="25"/>
  <c r="V142" i="25"/>
  <c r="U142" i="25"/>
  <c r="T142" i="25"/>
  <c r="S142" i="25"/>
  <c r="R142" i="25"/>
  <c r="Q142" i="25"/>
  <c r="P142" i="25"/>
  <c r="O142" i="25"/>
  <c r="N142" i="25"/>
  <c r="M142" i="25"/>
  <c r="L142" i="25"/>
  <c r="K142" i="25"/>
  <c r="J142" i="25"/>
  <c r="I142" i="25"/>
  <c r="H142" i="25"/>
  <c r="G142" i="25"/>
  <c r="F142" i="25"/>
  <c r="E142" i="25"/>
  <c r="D142" i="25"/>
  <c r="C142" i="25"/>
  <c r="CD141" i="25"/>
  <c r="CE141" i="25" s="1"/>
  <c r="CD140" i="25"/>
  <c r="CE140" i="25" s="1"/>
  <c r="CE139" i="25"/>
  <c r="CE138" i="25"/>
  <c r="CE137" i="25"/>
  <c r="CD137" i="25"/>
  <c r="CD136" i="25"/>
  <c r="CE136" i="25" s="1"/>
  <c r="CC133" i="25"/>
  <c r="CB133" i="25"/>
  <c r="CA133" i="25"/>
  <c r="BZ133" i="25"/>
  <c r="BY133" i="25"/>
  <c r="BX133" i="25"/>
  <c r="BW133" i="25"/>
  <c r="BV133" i="25"/>
  <c r="BU133" i="25"/>
  <c r="BT133" i="25"/>
  <c r="BS133" i="25"/>
  <c r="BR133" i="25"/>
  <c r="BQ133" i="25"/>
  <c r="BP133" i="25"/>
  <c r="BO133" i="25"/>
  <c r="BN133" i="25"/>
  <c r="BM133" i="25"/>
  <c r="BL133" i="25"/>
  <c r="BK133" i="25"/>
  <c r="BJ133" i="25"/>
  <c r="BI133" i="25"/>
  <c r="BH133" i="25"/>
  <c r="BG133" i="25"/>
  <c r="BF133" i="25"/>
  <c r="BE133" i="25"/>
  <c r="BD133" i="25"/>
  <c r="BC133" i="25"/>
  <c r="BB133" i="25"/>
  <c r="BA133" i="25"/>
  <c r="AZ133" i="25"/>
  <c r="AX133" i="25"/>
  <c r="AW133" i="25"/>
  <c r="AV133" i="25"/>
  <c r="AU133" i="25"/>
  <c r="AT133" i="25"/>
  <c r="AS133" i="25"/>
  <c r="AR133" i="25"/>
  <c r="AQ133" i="25"/>
  <c r="AP133" i="25"/>
  <c r="AO133" i="25"/>
  <c r="AN133" i="25"/>
  <c r="AM133" i="25"/>
  <c r="AL133" i="25"/>
  <c r="AK133" i="25"/>
  <c r="AJ133" i="25"/>
  <c r="AI133" i="25"/>
  <c r="AH133" i="25"/>
  <c r="AG133" i="25"/>
  <c r="AF133" i="25"/>
  <c r="AE133" i="25"/>
  <c r="AD133" i="25"/>
  <c r="AC133" i="25"/>
  <c r="AB133" i="25"/>
  <c r="AA133" i="25"/>
  <c r="Z133" i="25"/>
  <c r="Y133" i="25"/>
  <c r="X133" i="25"/>
  <c r="W133" i="25"/>
  <c r="V133" i="25"/>
  <c r="U133" i="25"/>
  <c r="T133" i="25"/>
  <c r="S133" i="25"/>
  <c r="R133" i="25"/>
  <c r="Q133" i="25"/>
  <c r="P133" i="25"/>
  <c r="O133" i="25"/>
  <c r="N133" i="25"/>
  <c r="M133" i="25"/>
  <c r="L133" i="25"/>
  <c r="K133" i="25"/>
  <c r="J133" i="25"/>
  <c r="I133" i="25"/>
  <c r="H133" i="25"/>
  <c r="G133" i="25"/>
  <c r="F133" i="25"/>
  <c r="E133" i="25"/>
  <c r="D133" i="25"/>
  <c r="C133" i="25"/>
  <c r="CD132" i="25"/>
  <c r="CE132" i="25" s="1"/>
  <c r="CD131" i="25"/>
  <c r="CE131" i="25" s="1"/>
  <c r="CE130" i="25"/>
  <c r="CE129" i="25"/>
  <c r="CD129" i="25"/>
  <c r="CE128" i="25"/>
  <c r="CE127" i="25"/>
  <c r="CE126" i="25"/>
  <c r="CD126" i="25"/>
  <c r="CE125" i="25"/>
  <c r="CD125" i="25"/>
  <c r="CE124" i="25"/>
  <c r="CD124" i="25"/>
  <c r="CD123" i="25"/>
  <c r="CE123" i="25" s="1"/>
  <c r="CE122" i="25"/>
  <c r="CE121" i="25"/>
  <c r="CD121" i="25"/>
  <c r="CE120" i="25"/>
  <c r="CD120" i="25"/>
  <c r="CE119" i="25"/>
  <c r="CD119" i="25"/>
  <c r="CD118" i="25"/>
  <c r="CE118" i="25" s="1"/>
  <c r="CE117" i="25"/>
  <c r="CD117" i="25"/>
  <c r="CD116" i="25"/>
  <c r="CE116" i="25" s="1"/>
  <c r="CE115" i="25"/>
  <c r="CD115" i="25"/>
  <c r="CE114" i="25"/>
  <c r="CD114" i="25"/>
  <c r="CE113" i="25"/>
  <c r="CD113" i="25"/>
  <c r="CE112" i="25"/>
  <c r="CD112" i="25"/>
  <c r="CE111" i="25"/>
  <c r="CE110" i="25"/>
  <c r="CE109" i="25"/>
  <c r="CD109" i="25"/>
  <c r="CE108" i="25"/>
  <c r="CE107" i="25"/>
  <c r="CE106" i="25"/>
  <c r="CE105" i="25"/>
  <c r="CD105" i="25"/>
  <c r="CE104" i="25"/>
  <c r="CE103" i="25"/>
  <c r="CD103" i="25" s="1"/>
  <c r="CE102" i="25"/>
  <c r="CD102" i="25"/>
  <c r="CE101" i="25"/>
  <c r="CD101" i="25"/>
  <c r="CE100" i="25"/>
  <c r="CE99" i="25"/>
  <c r="CD99" i="25" s="1"/>
  <c r="CE98" i="25"/>
  <c r="CD98" i="25"/>
  <c r="CE97" i="25"/>
  <c r="CD97" i="25"/>
  <c r="CE96" i="25"/>
  <c r="CD96" i="25"/>
  <c r="CE95" i="25"/>
  <c r="CD95" i="25"/>
  <c r="CD94" i="25"/>
  <c r="CE94" i="25" s="1"/>
  <c r="CE93" i="25"/>
  <c r="CE92" i="25"/>
  <c r="CD91" i="25"/>
  <c r="CE91" i="25" s="1"/>
  <c r="CD90" i="25"/>
  <c r="CC87" i="25"/>
  <c r="CB87" i="25"/>
  <c r="CA87" i="25"/>
  <c r="BZ87" i="25"/>
  <c r="BY87" i="25"/>
  <c r="BX87" i="25"/>
  <c r="BW87" i="25"/>
  <c r="BV87" i="25"/>
  <c r="BU87" i="25"/>
  <c r="BT87" i="25"/>
  <c r="BS87" i="25"/>
  <c r="BR87" i="25"/>
  <c r="BQ87" i="25"/>
  <c r="BP87" i="25"/>
  <c r="BO87" i="25"/>
  <c r="BN87" i="25"/>
  <c r="BM87" i="25"/>
  <c r="BL87" i="25"/>
  <c r="BK87" i="25"/>
  <c r="BJ87" i="25"/>
  <c r="BI87" i="25"/>
  <c r="BH87" i="25"/>
  <c r="BG87" i="25"/>
  <c r="BF87" i="25"/>
  <c r="BE87" i="25"/>
  <c r="BD87" i="25"/>
  <c r="BC87" i="25"/>
  <c r="BB87" i="25"/>
  <c r="BA87" i="25"/>
  <c r="AZ87" i="25"/>
  <c r="AX87" i="25"/>
  <c r="AW87" i="25"/>
  <c r="AV87" i="25"/>
  <c r="AU87" i="25"/>
  <c r="AT87" i="25"/>
  <c r="AS87" i="25"/>
  <c r="AR87" i="25"/>
  <c r="AQ87" i="25"/>
  <c r="AP87" i="25"/>
  <c r="AO87" i="25"/>
  <c r="AN87" i="25"/>
  <c r="AM87" i="25"/>
  <c r="AL87" i="25"/>
  <c r="AK87" i="25"/>
  <c r="AJ87" i="25"/>
  <c r="AI87" i="25"/>
  <c r="AH87" i="25"/>
  <c r="AG87" i="25"/>
  <c r="AF87" i="25"/>
  <c r="AE87" i="25"/>
  <c r="AD87" i="25"/>
  <c r="AC87" i="25"/>
  <c r="AB87" i="25"/>
  <c r="AA87" i="25"/>
  <c r="Z87" i="25"/>
  <c r="Y87" i="25"/>
  <c r="X87" i="25"/>
  <c r="W87" i="25"/>
  <c r="V87" i="25"/>
  <c r="U87" i="25"/>
  <c r="T87" i="25"/>
  <c r="S87" i="25"/>
  <c r="R87" i="25"/>
  <c r="Q87" i="25"/>
  <c r="P87" i="25"/>
  <c r="O87" i="25"/>
  <c r="N87" i="25"/>
  <c r="M87" i="25"/>
  <c r="L87" i="25"/>
  <c r="K87" i="25"/>
  <c r="J87" i="25"/>
  <c r="I87" i="25"/>
  <c r="H87" i="25"/>
  <c r="G87" i="25"/>
  <c r="F87" i="25"/>
  <c r="E87" i="25"/>
  <c r="D87" i="25"/>
  <c r="C87" i="25"/>
  <c r="CD86" i="25"/>
  <c r="CE86" i="25" s="1"/>
  <c r="CE85" i="25"/>
  <c r="CE84" i="25"/>
  <c r="CD84" i="25" s="1"/>
  <c r="CE83" i="25"/>
  <c r="CD83" i="25"/>
  <c r="CD82" i="25"/>
  <c r="CE82" i="25" s="1"/>
  <c r="CD81" i="25"/>
  <c r="CE81" i="25" s="1"/>
  <c r="CE80" i="25"/>
  <c r="CD80" i="25"/>
  <c r="CE79" i="25"/>
  <c r="CD79" i="25"/>
  <c r="CE78" i="25"/>
  <c r="CD78" i="25"/>
  <c r="CE77" i="25"/>
  <c r="CD77" i="25"/>
  <c r="CE76" i="25"/>
  <c r="CD76" i="25"/>
  <c r="CE75" i="25"/>
  <c r="CD75" i="25"/>
  <c r="CE74" i="25"/>
  <c r="CE73" i="25"/>
  <c r="CD73" i="25" s="1"/>
  <c r="CE72" i="25"/>
  <c r="CE71" i="25"/>
  <c r="CE70" i="25"/>
  <c r="CE69" i="25"/>
  <c r="CE68" i="25"/>
  <c r="CE67" i="25"/>
  <c r="CE66" i="25"/>
  <c r="CE65" i="25"/>
  <c r="CE64" i="25"/>
  <c r="CE63" i="25"/>
  <c r="CD62" i="25"/>
  <c r="CC59" i="25"/>
  <c r="CB59" i="25"/>
  <c r="CA59" i="25"/>
  <c r="BZ59" i="25"/>
  <c r="BY59" i="25"/>
  <c r="BX59" i="25"/>
  <c r="BW59" i="25"/>
  <c r="BV59" i="25"/>
  <c r="BU59" i="25"/>
  <c r="BT59" i="25"/>
  <c r="BS59" i="25"/>
  <c r="BR59" i="25"/>
  <c r="BQ59" i="25"/>
  <c r="BP59" i="25"/>
  <c r="BO59" i="25"/>
  <c r="BN59" i="25"/>
  <c r="BM59" i="25"/>
  <c r="BL59" i="25"/>
  <c r="BK59" i="25"/>
  <c r="BJ59" i="25"/>
  <c r="BI59" i="25"/>
  <c r="BH59" i="25"/>
  <c r="BG59" i="25"/>
  <c r="BF59" i="25"/>
  <c r="BE59" i="25"/>
  <c r="BD59" i="25"/>
  <c r="BC59" i="25"/>
  <c r="BB59" i="25"/>
  <c r="BA59" i="25"/>
  <c r="AZ59" i="25"/>
  <c r="AX59" i="25"/>
  <c r="AW59" i="25"/>
  <c r="AV59" i="25"/>
  <c r="AU59" i="25"/>
  <c r="AT59" i="25"/>
  <c r="AS59" i="25"/>
  <c r="AR59" i="25"/>
  <c r="AQ59" i="25"/>
  <c r="AP59" i="25"/>
  <c r="AO59" i="25"/>
  <c r="AN59" i="25"/>
  <c r="AM59" i="25"/>
  <c r="AL59" i="25"/>
  <c r="AK59" i="25"/>
  <c r="AJ59" i="25"/>
  <c r="AI59" i="25"/>
  <c r="AH59" i="25"/>
  <c r="AG59" i="25"/>
  <c r="AF59" i="25"/>
  <c r="AE59" i="25"/>
  <c r="AD59" i="25"/>
  <c r="AC59" i="25"/>
  <c r="AB59" i="25"/>
  <c r="AA59" i="25"/>
  <c r="Z59" i="25"/>
  <c r="Y59" i="25"/>
  <c r="X59" i="25"/>
  <c r="W59" i="25"/>
  <c r="V59" i="25"/>
  <c r="U59" i="25"/>
  <c r="T59" i="25"/>
  <c r="S59" i="25"/>
  <c r="R59" i="25"/>
  <c r="Q59" i="25"/>
  <c r="P59" i="25"/>
  <c r="O59" i="25"/>
  <c r="N59" i="25"/>
  <c r="M59" i="25"/>
  <c r="L59" i="25"/>
  <c r="K59" i="25"/>
  <c r="J59" i="25"/>
  <c r="I59" i="25"/>
  <c r="H59" i="25"/>
  <c r="G59" i="25"/>
  <c r="F59" i="25"/>
  <c r="E59" i="25"/>
  <c r="D59" i="25"/>
  <c r="C59" i="25"/>
  <c r="CE58" i="25"/>
  <c r="CE57" i="25"/>
  <c r="CD57" i="25" s="1"/>
  <c r="CE56" i="25"/>
  <c r="CD56" i="25" s="1"/>
  <c r="CE55" i="25"/>
  <c r="CE54" i="25"/>
  <c r="CE53" i="25"/>
  <c r="CE52" i="25"/>
  <c r="CE51" i="25"/>
  <c r="CE50" i="25"/>
  <c r="CE49" i="25"/>
  <c r="CE48" i="25"/>
  <c r="CE47" i="25"/>
  <c r="CE46" i="25"/>
  <c r="CE45" i="25"/>
  <c r="CE44" i="25"/>
  <c r="CE43" i="25"/>
  <c r="CE42" i="25"/>
  <c r="CE41" i="25"/>
  <c r="CE40" i="25"/>
  <c r="CE39" i="25"/>
  <c r="CE38" i="25"/>
  <c r="CE37" i="25"/>
  <c r="CE36" i="25"/>
  <c r="CE35" i="25"/>
  <c r="CE34" i="25"/>
  <c r="CE33" i="25"/>
  <c r="CE32" i="25"/>
  <c r="CE31" i="25"/>
  <c r="CE30" i="25"/>
  <c r="CE29" i="25"/>
  <c r="CE28" i="25"/>
  <c r="CE27" i="25"/>
  <c r="CE26" i="25"/>
  <c r="CE25" i="25"/>
  <c r="CE24" i="25"/>
  <c r="CD24" i="25"/>
  <c r="CE23" i="25"/>
  <c r="CE22" i="25"/>
  <c r="CE21" i="25"/>
  <c r="CE20" i="25"/>
  <c r="CE19" i="25"/>
  <c r="CE18" i="25"/>
  <c r="CE17" i="25"/>
  <c r="CE16" i="25"/>
  <c r="CE15" i="25"/>
  <c r="CE14" i="25"/>
  <c r="CE13" i="25"/>
  <c r="CE12" i="25"/>
  <c r="CE11" i="25"/>
  <c r="CE10" i="25"/>
  <c r="CD9" i="25"/>
  <c r="CE9" i="25" s="1"/>
  <c r="J155" i="25" l="1"/>
  <c r="J184" i="25" s="1"/>
  <c r="L155" i="25"/>
  <c r="L184" i="25" s="1"/>
  <c r="N155" i="25"/>
  <c r="N184" i="25" s="1"/>
  <c r="P155" i="25"/>
  <c r="P184" i="25" s="1"/>
  <c r="R155" i="25"/>
  <c r="R184" i="25" s="1"/>
  <c r="T155" i="25"/>
  <c r="T184" i="25" s="1"/>
  <c r="V155" i="25"/>
  <c r="V184" i="25" s="1"/>
  <c r="X155" i="25"/>
  <c r="X184" i="25" s="1"/>
  <c r="Z155" i="25"/>
  <c r="Z184" i="25" s="1"/>
  <c r="AB155" i="25"/>
  <c r="AB184" i="25" s="1"/>
  <c r="AD155" i="25"/>
  <c r="AD184" i="25" s="1"/>
  <c r="AF155" i="25"/>
  <c r="AF184" i="25" s="1"/>
  <c r="AH155" i="25"/>
  <c r="AH184" i="25" s="1"/>
  <c r="AJ155" i="25"/>
  <c r="AJ184" i="25" s="1"/>
  <c r="AL155" i="25"/>
  <c r="AL184" i="25" s="1"/>
  <c r="AN155" i="25"/>
  <c r="AN184" i="25" s="1"/>
  <c r="AP155" i="25"/>
  <c r="AP184" i="25" s="1"/>
  <c r="AR155" i="25"/>
  <c r="AR184" i="25" s="1"/>
  <c r="AT155" i="25"/>
  <c r="AT184" i="25" s="1"/>
  <c r="AV155" i="25"/>
  <c r="AV184" i="25" s="1"/>
  <c r="AX155" i="25"/>
  <c r="AX184" i="25" s="1"/>
  <c r="AZ155" i="25"/>
  <c r="AZ184" i="25" s="1"/>
  <c r="BB155" i="25"/>
  <c r="BB184" i="25" s="1"/>
  <c r="BD155" i="25"/>
  <c r="BD184" i="25" s="1"/>
  <c r="BF155" i="25"/>
  <c r="BF184" i="25" s="1"/>
  <c r="BH155" i="25"/>
  <c r="BH184" i="25" s="1"/>
  <c r="K155" i="25"/>
  <c r="K184" i="25" s="1"/>
  <c r="O155" i="25"/>
  <c r="O184" i="25" s="1"/>
  <c r="S155" i="25"/>
  <c r="S184" i="25" s="1"/>
  <c r="W155" i="25"/>
  <c r="W184" i="25" s="1"/>
  <c r="AA155" i="25"/>
  <c r="AA184" i="25" s="1"/>
  <c r="AE155" i="25"/>
  <c r="AE184" i="25" s="1"/>
  <c r="AI155" i="25"/>
  <c r="AI184" i="25" s="1"/>
  <c r="AM155" i="25"/>
  <c r="AM184" i="25" s="1"/>
  <c r="AQ155" i="25"/>
  <c r="AQ184" i="25" s="1"/>
  <c r="AU155" i="25"/>
  <c r="AU184" i="25" s="1"/>
  <c r="AY184" i="25"/>
  <c r="BC155" i="25"/>
  <c r="BC184" i="25" s="1"/>
  <c r="BG155" i="25"/>
  <c r="BG184" i="25" s="1"/>
  <c r="CD138" i="25"/>
  <c r="CD142" i="25" s="1"/>
  <c r="CD51" i="25"/>
  <c r="I155" i="25"/>
  <c r="I184" i="25" s="1"/>
  <c r="Q155" i="25"/>
  <c r="Q184" i="25" s="1"/>
  <c r="Y155" i="25"/>
  <c r="Y184" i="25" s="1"/>
  <c r="AG155" i="25"/>
  <c r="AG184" i="25" s="1"/>
  <c r="AO155" i="25"/>
  <c r="AO184" i="25" s="1"/>
  <c r="AW155" i="25"/>
  <c r="AW184" i="25" s="1"/>
  <c r="BE155" i="25"/>
  <c r="BE184" i="25" s="1"/>
  <c r="CD92" i="25"/>
  <c r="M155" i="25"/>
  <c r="M184" i="25" s="1"/>
  <c r="U155" i="25"/>
  <c r="U184" i="25" s="1"/>
  <c r="AC155" i="25"/>
  <c r="AC184" i="25" s="1"/>
  <c r="AK155" i="25"/>
  <c r="AK184" i="25" s="1"/>
  <c r="AS155" i="25"/>
  <c r="AS184" i="25" s="1"/>
  <c r="BA155" i="25"/>
  <c r="BA184" i="25" s="1"/>
  <c r="BI155" i="25"/>
  <c r="BI184" i="25" s="1"/>
  <c r="CD31" i="25"/>
  <c r="CD106" i="25"/>
  <c r="CD10" i="25"/>
  <c r="CD40" i="25"/>
  <c r="CD25" i="25"/>
  <c r="CD27" i="25"/>
  <c r="CD38" i="25"/>
  <c r="CD63" i="25"/>
  <c r="CD69" i="25"/>
  <c r="G160" i="25"/>
  <c r="E155" i="25"/>
  <c r="E184" i="25" s="1"/>
  <c r="G155" i="25"/>
  <c r="G184" i="25" s="1"/>
  <c r="BK155" i="25"/>
  <c r="BK184" i="25" s="1"/>
  <c r="BM155" i="25"/>
  <c r="BM184" i="25" s="1"/>
  <c r="BO155" i="25"/>
  <c r="BO184" i="25" s="1"/>
  <c r="BQ155" i="25"/>
  <c r="BQ184" i="25" s="1"/>
  <c r="BS155" i="25"/>
  <c r="BS184" i="25" s="1"/>
  <c r="G166" i="25"/>
  <c r="P166" i="25"/>
  <c r="Z166" i="25"/>
  <c r="AJ166" i="25"/>
  <c r="AT166" i="25"/>
  <c r="BD166" i="25"/>
  <c r="BN166" i="25"/>
  <c r="CD179" i="25"/>
  <c r="D144" i="25"/>
  <c r="F144" i="25"/>
  <c r="F185" i="25" s="1"/>
  <c r="H144" i="25"/>
  <c r="H185" i="25" s="1"/>
  <c r="J144" i="25"/>
  <c r="J185" i="25" s="1"/>
  <c r="L144" i="25"/>
  <c r="L185" i="25" s="1"/>
  <c r="N144" i="25"/>
  <c r="N185" i="25" s="1"/>
  <c r="P144" i="25"/>
  <c r="P185" i="25" s="1"/>
  <c r="R144" i="25"/>
  <c r="R185" i="25" s="1"/>
  <c r="T144" i="25"/>
  <c r="V144" i="25"/>
  <c r="V185" i="25" s="1"/>
  <c r="X144" i="25"/>
  <c r="X185" i="25" s="1"/>
  <c r="Z144" i="25"/>
  <c r="Z185" i="25" s="1"/>
  <c r="AB144" i="25"/>
  <c r="AD144" i="25"/>
  <c r="AD185" i="25" s="1"/>
  <c r="AF144" i="25"/>
  <c r="AF185" i="25" s="1"/>
  <c r="AH144" i="25"/>
  <c r="AH185" i="25" s="1"/>
  <c r="AJ144" i="25"/>
  <c r="AL144" i="25"/>
  <c r="AL185" i="25" s="1"/>
  <c r="AN144" i="25"/>
  <c r="AN185" i="25" s="1"/>
  <c r="AP144" i="25"/>
  <c r="AP185" i="25" s="1"/>
  <c r="AR144" i="25"/>
  <c r="AT144" i="25"/>
  <c r="AT185" i="25" s="1"/>
  <c r="AV144" i="25"/>
  <c r="AV185" i="25" s="1"/>
  <c r="AX144" i="25"/>
  <c r="AX185" i="25" s="1"/>
  <c r="AZ144" i="25"/>
  <c r="AZ146" i="25" s="1"/>
  <c r="BB144" i="25"/>
  <c r="BD144" i="25"/>
  <c r="BF144" i="25"/>
  <c r="BH144" i="25"/>
  <c r="BJ144" i="25"/>
  <c r="BL144" i="25"/>
  <c r="BN144" i="25"/>
  <c r="BP144" i="25"/>
  <c r="BR144" i="25"/>
  <c r="BT144" i="25"/>
  <c r="BV144" i="25"/>
  <c r="BX144" i="25"/>
  <c r="BZ144" i="25"/>
  <c r="CB144" i="25"/>
  <c r="CE59" i="25"/>
  <c r="CD16" i="25"/>
  <c r="CD33" i="25"/>
  <c r="CD53" i="25"/>
  <c r="CE62" i="25"/>
  <c r="CE87" i="25" s="1"/>
  <c r="CD66" i="25"/>
  <c r="C144" i="25"/>
  <c r="C148" i="25" s="1"/>
  <c r="E144" i="25"/>
  <c r="E185" i="25" s="1"/>
  <c r="G144" i="25"/>
  <c r="G185" i="25" s="1"/>
  <c r="I144" i="25"/>
  <c r="I185" i="25" s="1"/>
  <c r="K144" i="25"/>
  <c r="K185" i="25" s="1"/>
  <c r="M144" i="25"/>
  <c r="O144" i="25"/>
  <c r="O185" i="25" s="1"/>
  <c r="Q144" i="25"/>
  <c r="S144" i="25"/>
  <c r="S185" i="25" s="1"/>
  <c r="U144" i="25"/>
  <c r="W144" i="25"/>
  <c r="W185" i="25" s="1"/>
  <c r="Y144" i="25"/>
  <c r="AA144" i="25"/>
  <c r="AA185" i="25" s="1"/>
  <c r="AC144" i="25"/>
  <c r="AE144" i="25"/>
  <c r="AE185" i="25" s="1"/>
  <c r="AG144" i="25"/>
  <c r="AI144" i="25"/>
  <c r="AI185" i="25" s="1"/>
  <c r="AK144" i="25"/>
  <c r="AM144" i="25"/>
  <c r="AM185" i="25" s="1"/>
  <c r="AO144" i="25"/>
  <c r="AQ144" i="25"/>
  <c r="AQ185" i="25" s="1"/>
  <c r="AS144" i="25"/>
  <c r="AU144" i="25"/>
  <c r="AU185" i="25" s="1"/>
  <c r="AW144" i="25"/>
  <c r="BA144" i="25"/>
  <c r="BC144" i="25"/>
  <c r="BC185" i="25" s="1"/>
  <c r="BE144" i="25"/>
  <c r="BG144" i="25"/>
  <c r="BG185" i="25" s="1"/>
  <c r="BI144" i="25"/>
  <c r="BK144" i="25"/>
  <c r="BK185" i="25" s="1"/>
  <c r="BM144" i="25"/>
  <c r="BO144" i="25"/>
  <c r="BO185" i="25" s="1"/>
  <c r="BQ144" i="25"/>
  <c r="BS144" i="25"/>
  <c r="BS185" i="25" s="1"/>
  <c r="BU144" i="25"/>
  <c r="BW144" i="25"/>
  <c r="BW185" i="25" s="1"/>
  <c r="BY144" i="25"/>
  <c r="CA144" i="25"/>
  <c r="CA185" i="25" s="1"/>
  <c r="CC144" i="25"/>
  <c r="CD110" i="25"/>
  <c r="CE142" i="25"/>
  <c r="F155" i="25"/>
  <c r="F184" i="25" s="1"/>
  <c r="BJ155" i="25"/>
  <c r="BJ184" i="25" s="1"/>
  <c r="BL155" i="25"/>
  <c r="BL184" i="25" s="1"/>
  <c r="BN155" i="25"/>
  <c r="BN184" i="25" s="1"/>
  <c r="BP155" i="25"/>
  <c r="BP184" i="25" s="1"/>
  <c r="BR155" i="25"/>
  <c r="BR184" i="25" s="1"/>
  <c r="BT155" i="25"/>
  <c r="BT184" i="25" s="1"/>
  <c r="P160" i="25"/>
  <c r="Z160" i="25"/>
  <c r="AJ160" i="25"/>
  <c r="AT160" i="25"/>
  <c r="BD160" i="25"/>
  <c r="BN160" i="25"/>
  <c r="C146" i="25"/>
  <c r="C149" i="25" s="1"/>
  <c r="K148" i="25"/>
  <c r="S148" i="25"/>
  <c r="AA148" i="25"/>
  <c r="AI148" i="25"/>
  <c r="AQ148" i="25"/>
  <c r="AY148" i="25"/>
  <c r="BG148" i="25"/>
  <c r="BO148" i="25"/>
  <c r="BW148" i="25"/>
  <c r="C156" i="25"/>
  <c r="C157" i="25" s="1"/>
  <c r="C186" i="25" s="1"/>
  <c r="D183" i="25" s="1"/>
  <c r="CE90" i="25"/>
  <c r="CE133" i="25" s="1"/>
  <c r="CD153" i="25"/>
  <c r="D180" i="25"/>
  <c r="D154" i="25" s="1"/>
  <c r="D155" i="25" s="1"/>
  <c r="D184" i="25" s="1"/>
  <c r="CA148" i="25" l="1"/>
  <c r="BS148" i="25"/>
  <c r="BK148" i="25"/>
  <c r="BC148" i="25"/>
  <c r="AU148" i="25"/>
  <c r="AM148" i="25"/>
  <c r="AE148" i="25"/>
  <c r="W148" i="25"/>
  <c r="O148" i="25"/>
  <c r="G148" i="25"/>
  <c r="BZ148" i="25"/>
  <c r="BZ185" i="25"/>
  <c r="BV148" i="25"/>
  <c r="BV185" i="25"/>
  <c r="BR148" i="25"/>
  <c r="BR185" i="25"/>
  <c r="BN148" i="25"/>
  <c r="BN185" i="25"/>
  <c r="BJ148" i="25"/>
  <c r="BJ185" i="25"/>
  <c r="BF148" i="25"/>
  <c r="BF185" i="25"/>
  <c r="BB148" i="25"/>
  <c r="BB185" i="25"/>
  <c r="CC148" i="25"/>
  <c r="CC185" i="25"/>
  <c r="BY148" i="25"/>
  <c r="BY185" i="25"/>
  <c r="BU148" i="25"/>
  <c r="BU185" i="25"/>
  <c r="BQ148" i="25"/>
  <c r="BQ185" i="25"/>
  <c r="BM148" i="25"/>
  <c r="BM185" i="25"/>
  <c r="BI148" i="25"/>
  <c r="BI185" i="25"/>
  <c r="BE148" i="25"/>
  <c r="BE185" i="25"/>
  <c r="BA148" i="25"/>
  <c r="BA185" i="25"/>
  <c r="AW148" i="25"/>
  <c r="AW185" i="25"/>
  <c r="AS148" i="25"/>
  <c r="AS185" i="25"/>
  <c r="AO148" i="25"/>
  <c r="AO185" i="25"/>
  <c r="AK148" i="25"/>
  <c r="AK185" i="25"/>
  <c r="AG148" i="25"/>
  <c r="AG185" i="25"/>
  <c r="AC148" i="25"/>
  <c r="AC185" i="25"/>
  <c r="Y148" i="25"/>
  <c r="Y185" i="25"/>
  <c r="U148" i="25"/>
  <c r="U185" i="25"/>
  <c r="Q148" i="25"/>
  <c r="Q185" i="25"/>
  <c r="M148" i="25"/>
  <c r="M185" i="25"/>
  <c r="CB148" i="25"/>
  <c r="CB185" i="25"/>
  <c r="BX148" i="25"/>
  <c r="BX185" i="25"/>
  <c r="BT148" i="25"/>
  <c r="BT185" i="25"/>
  <c r="BP148" i="25"/>
  <c r="BP185" i="25"/>
  <c r="BL148" i="25"/>
  <c r="BL185" i="25"/>
  <c r="BH148" i="25"/>
  <c r="BH185" i="25"/>
  <c r="BD148" i="25"/>
  <c r="BD185" i="25"/>
  <c r="AZ148" i="25"/>
  <c r="AZ185" i="25"/>
  <c r="AR148" i="25"/>
  <c r="AR185" i="25"/>
  <c r="AJ148" i="25"/>
  <c r="AJ185" i="25"/>
  <c r="AB148" i="25"/>
  <c r="AB185" i="25"/>
  <c r="T148" i="25"/>
  <c r="T185" i="25"/>
  <c r="D148" i="25"/>
  <c r="D185" i="25"/>
  <c r="L148" i="25"/>
  <c r="I148" i="25"/>
  <c r="E148" i="25"/>
  <c r="CD87" i="25"/>
  <c r="T160" i="25"/>
  <c r="AD160" i="25" s="1"/>
  <c r="AN160" i="25" s="1"/>
  <c r="AX160" i="25" s="1"/>
  <c r="BH160" i="25" s="1"/>
  <c r="BR160" i="25" s="1"/>
  <c r="AV148" i="25"/>
  <c r="AN148" i="25"/>
  <c r="AF148" i="25"/>
  <c r="X148" i="25"/>
  <c r="P148" i="25"/>
  <c r="H148" i="25"/>
  <c r="D146" i="25"/>
  <c r="CD133" i="25"/>
  <c r="AX148" i="25"/>
  <c r="AT148" i="25"/>
  <c r="AP148" i="25"/>
  <c r="AL148" i="25"/>
  <c r="AH148" i="25"/>
  <c r="AD148" i="25"/>
  <c r="Z148" i="25"/>
  <c r="V148" i="25"/>
  <c r="R148" i="25"/>
  <c r="N148" i="25"/>
  <c r="J148" i="25"/>
  <c r="F148" i="25"/>
  <c r="T166" i="25"/>
  <c r="AD166" i="25" s="1"/>
  <c r="AN166" i="25" s="1"/>
  <c r="AX166" i="25" s="1"/>
  <c r="BH166" i="25" s="1"/>
  <c r="BR166" i="25" s="1"/>
  <c r="CD59" i="25"/>
  <c r="D156" i="25"/>
  <c r="CD180" i="25"/>
  <c r="CD154" i="25"/>
  <c r="CD155" i="25"/>
  <c r="E156" i="25"/>
  <c r="CE144" i="25"/>
  <c r="CE148" i="25" s="1"/>
  <c r="CD144" i="25" l="1"/>
  <c r="CD148" i="25" s="1"/>
  <c r="D149" i="25"/>
  <c r="E146" i="25"/>
  <c r="D157" i="25"/>
  <c r="D186" i="25" s="1"/>
  <c r="E183" i="25" s="1"/>
  <c r="F156" i="25"/>
  <c r="F146" i="25" l="1"/>
  <c r="F157" i="25" s="1"/>
  <c r="F186" i="25" s="1"/>
  <c r="G183" i="25" s="1"/>
  <c r="E157" i="25"/>
  <c r="E186" i="25" s="1"/>
  <c r="F183" i="25" s="1"/>
  <c r="E149" i="25"/>
  <c r="G156" i="25"/>
  <c r="G146" i="25"/>
  <c r="F149" i="25" l="1"/>
  <c r="G149" i="25"/>
  <c r="H146" i="25"/>
  <c r="G157" i="25"/>
  <c r="G186" i="25" s="1"/>
  <c r="H183" i="25" s="1"/>
  <c r="H156" i="25"/>
  <c r="H157" i="25" l="1"/>
  <c r="H186" i="25" s="1"/>
  <c r="I183" i="25" s="1"/>
  <c r="I156" i="25"/>
  <c r="H149" i="25"/>
  <c r="I146" i="25"/>
  <c r="I149" i="25" l="1"/>
  <c r="J146" i="25"/>
  <c r="I157" i="25"/>
  <c r="I186" i="25" s="1"/>
  <c r="J183" i="25" s="1"/>
  <c r="J156" i="25"/>
  <c r="J157" i="25" l="1"/>
  <c r="J186" i="25" s="1"/>
  <c r="K183" i="25" s="1"/>
  <c r="K156" i="25"/>
  <c r="J149" i="25"/>
  <c r="K146" i="25"/>
  <c r="M17" i="15"/>
  <c r="L17" i="15"/>
  <c r="K17" i="15"/>
  <c r="K149" i="25" l="1"/>
  <c r="L146" i="25"/>
  <c r="K157" i="25"/>
  <c r="K186" i="25" s="1"/>
  <c r="L183" i="25" s="1"/>
  <c r="L156" i="25"/>
  <c r="J50" i="15"/>
  <c r="I50" i="15"/>
  <c r="H50" i="15"/>
  <c r="G50" i="15"/>
  <c r="F50" i="15"/>
  <c r="E50" i="15"/>
  <c r="D50" i="15"/>
  <c r="C50" i="15"/>
  <c r="AG50" i="15" s="1"/>
  <c r="AG49" i="15"/>
  <c r="AG48" i="15"/>
  <c r="AF34" i="15"/>
  <c r="AE34" i="15"/>
  <c r="AD34" i="15"/>
  <c r="AC34" i="15"/>
  <c r="AB34" i="15"/>
  <c r="AA34" i="15"/>
  <c r="Z34" i="15"/>
  <c r="Y34" i="15"/>
  <c r="X34" i="15"/>
  <c r="W34" i="15"/>
  <c r="V34" i="15"/>
  <c r="U34" i="15"/>
  <c r="T34" i="15"/>
  <c r="S34" i="15"/>
  <c r="R34" i="15"/>
  <c r="Q34" i="15"/>
  <c r="P34" i="15"/>
  <c r="O34" i="15"/>
  <c r="N34" i="15"/>
  <c r="M34" i="15"/>
  <c r="L34" i="15"/>
  <c r="K34" i="15"/>
  <c r="J34" i="15"/>
  <c r="I34" i="15"/>
  <c r="H34" i="15"/>
  <c r="G34" i="15"/>
  <c r="F34" i="15"/>
  <c r="E34" i="15"/>
  <c r="D34" i="15"/>
  <c r="C34" i="15"/>
  <c r="AG33" i="15"/>
  <c r="AG32" i="15"/>
  <c r="AG31" i="15"/>
  <c r="AG30" i="15"/>
  <c r="AG34" i="15" s="1"/>
  <c r="AF27" i="15"/>
  <c r="AE27" i="15"/>
  <c r="AE36" i="15" s="1"/>
  <c r="AE38" i="15" s="1"/>
  <c r="AE40" i="15" s="1"/>
  <c r="AD27" i="15"/>
  <c r="AC27" i="15"/>
  <c r="AC36" i="15" s="1"/>
  <c r="AC38" i="15" s="1"/>
  <c r="AC40" i="15" s="1"/>
  <c r="AB27" i="15"/>
  <c r="AA27" i="15"/>
  <c r="AA36" i="15" s="1"/>
  <c r="AA38" i="15" s="1"/>
  <c r="AA40" i="15" s="1"/>
  <c r="Z27" i="15"/>
  <c r="Y27" i="15"/>
  <c r="X27" i="15"/>
  <c r="W27" i="15"/>
  <c r="W36" i="15" s="1"/>
  <c r="W38" i="15" s="1"/>
  <c r="W40" i="15" s="1"/>
  <c r="V27" i="15"/>
  <c r="U27" i="15"/>
  <c r="U36" i="15" s="1"/>
  <c r="U38" i="15" s="1"/>
  <c r="U40" i="15" s="1"/>
  <c r="T27" i="15"/>
  <c r="S27" i="15"/>
  <c r="S36" i="15" s="1"/>
  <c r="S38" i="15" s="1"/>
  <c r="S40" i="15" s="1"/>
  <c r="R27" i="15"/>
  <c r="Q27" i="15"/>
  <c r="Q36" i="15" s="1"/>
  <c r="Q38" i="15" s="1"/>
  <c r="Q40" i="15" s="1"/>
  <c r="P27" i="15"/>
  <c r="O27" i="15"/>
  <c r="O36" i="15" s="1"/>
  <c r="O38" i="15" s="1"/>
  <c r="O40" i="15" s="1"/>
  <c r="N27" i="15"/>
  <c r="M27" i="15"/>
  <c r="M36" i="15" s="1"/>
  <c r="M38" i="15" s="1"/>
  <c r="M40" i="15" s="1"/>
  <c r="L27" i="15"/>
  <c r="L36" i="15" s="1"/>
  <c r="L38" i="15" s="1"/>
  <c r="L40" i="15" s="1"/>
  <c r="K27" i="15"/>
  <c r="K36" i="15" s="1"/>
  <c r="K38" i="15" s="1"/>
  <c r="K40" i="15" s="1"/>
  <c r="J27" i="15"/>
  <c r="I27" i="15"/>
  <c r="H27" i="15"/>
  <c r="G27" i="15"/>
  <c r="F27" i="15"/>
  <c r="E27" i="15"/>
  <c r="D27" i="15"/>
  <c r="C27" i="15"/>
  <c r="AG26" i="15"/>
  <c r="AG25" i="15"/>
  <c r="AG24" i="15"/>
  <c r="AG23" i="15"/>
  <c r="AG22" i="15"/>
  <c r="AG21" i="15"/>
  <c r="AG27" i="15" s="1"/>
  <c r="AG20" i="15"/>
  <c r="AF17" i="15"/>
  <c r="AE17" i="15"/>
  <c r="AD17" i="15"/>
  <c r="AC17" i="15"/>
  <c r="AB17" i="15"/>
  <c r="AA17" i="15"/>
  <c r="Z17" i="15"/>
  <c r="Y17" i="15"/>
  <c r="X17" i="15"/>
  <c r="W17" i="15"/>
  <c r="V17" i="15"/>
  <c r="U17" i="15"/>
  <c r="T17" i="15"/>
  <c r="S17" i="15"/>
  <c r="R17" i="15"/>
  <c r="Q17" i="15"/>
  <c r="P17" i="15"/>
  <c r="O17" i="15"/>
  <c r="N17" i="15"/>
  <c r="J17" i="15"/>
  <c r="I17" i="15"/>
  <c r="H17" i="15"/>
  <c r="G17" i="15"/>
  <c r="F17" i="15"/>
  <c r="E17" i="15"/>
  <c r="D17" i="15"/>
  <c r="C17" i="15"/>
  <c r="AG16" i="15"/>
  <c r="AG15" i="15"/>
  <c r="AG14" i="15"/>
  <c r="AG13" i="15"/>
  <c r="AG12" i="15"/>
  <c r="AG11" i="15"/>
  <c r="AG10" i="15"/>
  <c r="AG9" i="15"/>
  <c r="AG8" i="15"/>
  <c r="AG7" i="15"/>
  <c r="L157" i="25" l="1"/>
  <c r="L186" i="25" s="1"/>
  <c r="M183" i="25" s="1"/>
  <c r="M156" i="25"/>
  <c r="L149" i="25"/>
  <c r="M146" i="25"/>
  <c r="C36" i="15"/>
  <c r="C38" i="15" s="1"/>
  <c r="I36" i="15"/>
  <c r="I38" i="15" s="1"/>
  <c r="I40" i="15" s="1"/>
  <c r="E36" i="15"/>
  <c r="E38" i="15" s="1"/>
  <c r="E40" i="15" s="1"/>
  <c r="G36" i="15"/>
  <c r="G38" i="15" s="1"/>
  <c r="G40" i="15" s="1"/>
  <c r="D36" i="15"/>
  <c r="D38" i="15" s="1"/>
  <c r="D40" i="15" s="1"/>
  <c r="F36" i="15"/>
  <c r="F38" i="15" s="1"/>
  <c r="F40" i="15" s="1"/>
  <c r="H36" i="15"/>
  <c r="H38" i="15" s="1"/>
  <c r="H40" i="15" s="1"/>
  <c r="J36" i="15"/>
  <c r="J38" i="15" s="1"/>
  <c r="J40" i="15" s="1"/>
  <c r="N36" i="15"/>
  <c r="N38" i="15" s="1"/>
  <c r="N40" i="15" s="1"/>
  <c r="P36" i="15"/>
  <c r="P38" i="15" s="1"/>
  <c r="P40" i="15" s="1"/>
  <c r="R36" i="15"/>
  <c r="R38" i="15" s="1"/>
  <c r="R40" i="15" s="1"/>
  <c r="T36" i="15"/>
  <c r="T38" i="15" s="1"/>
  <c r="T40" i="15" s="1"/>
  <c r="X36" i="15"/>
  <c r="X38" i="15" s="1"/>
  <c r="X40" i="15" s="1"/>
  <c r="Z36" i="15"/>
  <c r="Z38" i="15" s="1"/>
  <c r="Z40" i="15" s="1"/>
  <c r="AD36" i="15"/>
  <c r="AD38" i="15" s="1"/>
  <c r="AD40" i="15" s="1"/>
  <c r="AF36" i="15"/>
  <c r="AF38" i="15" s="1"/>
  <c r="AF40" i="15" s="1"/>
  <c r="AB36" i="15"/>
  <c r="AB38" i="15" s="1"/>
  <c r="AB40" i="15" s="1"/>
  <c r="Y36" i="15"/>
  <c r="Y38" i="15" s="1"/>
  <c r="Y40" i="15" s="1"/>
  <c r="V36" i="15"/>
  <c r="V38" i="15" s="1"/>
  <c r="V40" i="15" s="1"/>
  <c r="AG17" i="15"/>
  <c r="AG36" i="15" s="1"/>
  <c r="C51" i="15"/>
  <c r="D51" i="15" s="1"/>
  <c r="D44" i="15"/>
  <c r="F44" i="15"/>
  <c r="H44" i="15"/>
  <c r="J44" i="15"/>
  <c r="L44" i="15"/>
  <c r="N44" i="15"/>
  <c r="P44" i="15"/>
  <c r="R44" i="15"/>
  <c r="T44" i="15"/>
  <c r="V44" i="15"/>
  <c r="X44" i="15"/>
  <c r="Z44" i="15"/>
  <c r="AB44" i="15"/>
  <c r="AD44" i="15"/>
  <c r="AF44" i="15"/>
  <c r="C40" i="15"/>
  <c r="E44" i="15"/>
  <c r="G44" i="15"/>
  <c r="I44" i="15"/>
  <c r="K44" i="15"/>
  <c r="M44" i="15"/>
  <c r="O44" i="15"/>
  <c r="Q44" i="15"/>
  <c r="S44" i="15"/>
  <c r="U44" i="15"/>
  <c r="W44" i="15"/>
  <c r="Y44" i="15"/>
  <c r="AA44" i="15"/>
  <c r="AC44" i="15"/>
  <c r="AE44" i="15"/>
  <c r="M149" i="25" l="1"/>
  <c r="N146" i="25"/>
  <c r="M157" i="25"/>
  <c r="M186" i="25" s="1"/>
  <c r="N183" i="25" s="1"/>
  <c r="N156" i="25"/>
  <c r="AG38" i="15"/>
  <c r="AG40" i="15" s="1"/>
  <c r="AG44" i="15" s="1"/>
  <c r="E51" i="15"/>
  <c r="C44" i="15"/>
  <c r="C42" i="15"/>
  <c r="N157" i="25" l="1"/>
  <c r="N186" i="25" s="1"/>
  <c r="O183" i="25" s="1"/>
  <c r="O156" i="25"/>
  <c r="N149" i="25"/>
  <c r="O146" i="25"/>
  <c r="C45" i="15"/>
  <c r="D42" i="15"/>
  <c r="C52" i="15"/>
  <c r="F51" i="15"/>
  <c r="O149" i="25" l="1"/>
  <c r="P146" i="25"/>
  <c r="O157" i="25"/>
  <c r="O186" i="25" s="1"/>
  <c r="P183" i="25" s="1"/>
  <c r="P156" i="25"/>
  <c r="D45" i="15"/>
  <c r="E42" i="15"/>
  <c r="D52" i="15"/>
  <c r="G51" i="15"/>
  <c r="P157" i="25" l="1"/>
  <c r="P186" i="25" s="1"/>
  <c r="Q183" i="25" s="1"/>
  <c r="Q156" i="25"/>
  <c r="P149" i="25"/>
  <c r="Q146" i="25"/>
  <c r="E45" i="15"/>
  <c r="F42" i="15"/>
  <c r="E52" i="15"/>
  <c r="H51" i="15"/>
  <c r="Q149" i="25" l="1"/>
  <c r="R146" i="25"/>
  <c r="Q157" i="25"/>
  <c r="Q186" i="25" s="1"/>
  <c r="R183" i="25" s="1"/>
  <c r="R156" i="25"/>
  <c r="F45" i="15"/>
  <c r="G42" i="15"/>
  <c r="F52" i="15"/>
  <c r="I51" i="15"/>
  <c r="R157" i="25" l="1"/>
  <c r="R186" i="25" s="1"/>
  <c r="S183" i="25" s="1"/>
  <c r="S156" i="25"/>
  <c r="R149" i="25"/>
  <c r="S146" i="25"/>
  <c r="G45" i="15"/>
  <c r="H42" i="15"/>
  <c r="G52" i="15"/>
  <c r="J51" i="15"/>
  <c r="S149" i="25" l="1"/>
  <c r="T146" i="25"/>
  <c r="S157" i="25"/>
  <c r="S186" i="25" s="1"/>
  <c r="T183" i="25" s="1"/>
  <c r="T156" i="25"/>
  <c r="H45" i="15"/>
  <c r="I42" i="15"/>
  <c r="H52" i="15"/>
  <c r="K51" i="15"/>
  <c r="T157" i="25" l="1"/>
  <c r="T186" i="25" s="1"/>
  <c r="U183" i="25" s="1"/>
  <c r="U156" i="25"/>
  <c r="T149" i="25"/>
  <c r="U146" i="25"/>
  <c r="I45" i="15"/>
  <c r="J42" i="15"/>
  <c r="I52" i="15"/>
  <c r="L51" i="15"/>
  <c r="U149" i="25" l="1"/>
  <c r="V146" i="25"/>
  <c r="U157" i="25"/>
  <c r="U186" i="25" s="1"/>
  <c r="V183" i="25" s="1"/>
  <c r="V156" i="25"/>
  <c r="M51" i="15"/>
  <c r="J45" i="15"/>
  <c r="K42" i="15"/>
  <c r="J52" i="15"/>
  <c r="V157" i="25" l="1"/>
  <c r="V186" i="25" s="1"/>
  <c r="W183" i="25" s="1"/>
  <c r="W156" i="25"/>
  <c r="V149" i="25"/>
  <c r="W146" i="25"/>
  <c r="K45" i="15"/>
  <c r="L42" i="15"/>
  <c r="K52" i="15"/>
  <c r="N51" i="15"/>
  <c r="W149" i="25" l="1"/>
  <c r="X146" i="25"/>
  <c r="W157" i="25"/>
  <c r="W186" i="25" s="1"/>
  <c r="X156" i="25"/>
  <c r="O51" i="15"/>
  <c r="L45" i="15"/>
  <c r="M42" i="15"/>
  <c r="L52" i="15"/>
  <c r="X183" i="25" l="1"/>
  <c r="W187" i="25"/>
  <c r="X157" i="25"/>
  <c r="X186" i="25" s="1"/>
  <c r="Y183" i="25" s="1"/>
  <c r="Y156" i="25"/>
  <c r="X149" i="25"/>
  <c r="Y146" i="25"/>
  <c r="M45" i="15"/>
  <c r="N42" i="15"/>
  <c r="M52" i="15"/>
  <c r="P51" i="15"/>
  <c r="Y149" i="25" l="1"/>
  <c r="Z146" i="25"/>
  <c r="Y157" i="25"/>
  <c r="Y186" i="25" s="1"/>
  <c r="Z183" i="25" s="1"/>
  <c r="Z156" i="25"/>
  <c r="Q51" i="15"/>
  <c r="N45" i="15"/>
  <c r="O42" i="15"/>
  <c r="N52" i="15"/>
  <c r="Z157" i="25" l="1"/>
  <c r="Z186" i="25" s="1"/>
  <c r="AA183" i="25" s="1"/>
  <c r="AA156" i="25"/>
  <c r="Z149" i="25"/>
  <c r="AA146" i="25"/>
  <c r="O45" i="15"/>
  <c r="P42" i="15"/>
  <c r="O52" i="15"/>
  <c r="R51" i="15"/>
  <c r="AA149" i="25" l="1"/>
  <c r="AB146" i="25"/>
  <c r="AA157" i="25"/>
  <c r="AA186" i="25" s="1"/>
  <c r="AB183" i="25" s="1"/>
  <c r="AB156" i="25"/>
  <c r="S51" i="15"/>
  <c r="P45" i="15"/>
  <c r="Q42" i="15"/>
  <c r="P52" i="15"/>
  <c r="AB157" i="25" l="1"/>
  <c r="AB186" i="25" s="1"/>
  <c r="AC183" i="25" s="1"/>
  <c r="AC156" i="25"/>
  <c r="AB149" i="25"/>
  <c r="AC146" i="25"/>
  <c r="Q45" i="15"/>
  <c r="R42" i="15"/>
  <c r="Q52" i="15"/>
  <c r="T51" i="15"/>
  <c r="AC149" i="25" l="1"/>
  <c r="AD146" i="25"/>
  <c r="AC157" i="25"/>
  <c r="AC186" i="25" s="1"/>
  <c r="AD183" i="25" s="1"/>
  <c r="AD156" i="25"/>
  <c r="U51" i="15"/>
  <c r="R45" i="15"/>
  <c r="S42" i="15"/>
  <c r="R52" i="15"/>
  <c r="AD157" i="25" l="1"/>
  <c r="AD186" i="25" s="1"/>
  <c r="AE183" i="25" s="1"/>
  <c r="AE156" i="25"/>
  <c r="AD149" i="25"/>
  <c r="AE146" i="25"/>
  <c r="S45" i="15"/>
  <c r="T42" i="15"/>
  <c r="S52" i="15"/>
  <c r="V51" i="15"/>
  <c r="AE149" i="25" l="1"/>
  <c r="AF146" i="25"/>
  <c r="AE157" i="25"/>
  <c r="AE186" i="25" s="1"/>
  <c r="AF183" i="25" s="1"/>
  <c r="AF156" i="25"/>
  <c r="W51" i="15"/>
  <c r="T45" i="15"/>
  <c r="U42" i="15"/>
  <c r="T52" i="15"/>
  <c r="AF157" i="25" l="1"/>
  <c r="AF186" i="25" s="1"/>
  <c r="AG183" i="25" s="1"/>
  <c r="AG156" i="25"/>
  <c r="AF149" i="25"/>
  <c r="AG146" i="25"/>
  <c r="U45" i="15"/>
  <c r="V42" i="15"/>
  <c r="U52" i="15"/>
  <c r="X51" i="15"/>
  <c r="AG149" i="25" l="1"/>
  <c r="AH146" i="25"/>
  <c r="AG157" i="25"/>
  <c r="AG186" i="25" s="1"/>
  <c r="AH183" i="25" s="1"/>
  <c r="AH156" i="25"/>
  <c r="Y51" i="15"/>
  <c r="V45" i="15"/>
  <c r="W42" i="15"/>
  <c r="V52" i="15"/>
  <c r="AH157" i="25" l="1"/>
  <c r="AH186" i="25" s="1"/>
  <c r="AI183" i="25" s="1"/>
  <c r="AI156" i="25"/>
  <c r="AH149" i="25"/>
  <c r="AI146" i="25"/>
  <c r="W45" i="15"/>
  <c r="X42" i="15"/>
  <c r="W52" i="15"/>
  <c r="Z51" i="15"/>
  <c r="AI149" i="25" l="1"/>
  <c r="AJ146" i="25"/>
  <c r="AI157" i="25"/>
  <c r="AI186" i="25" s="1"/>
  <c r="AJ183" i="25" s="1"/>
  <c r="AJ156" i="25"/>
  <c r="AA51" i="15"/>
  <c r="X45" i="15"/>
  <c r="Y42" i="15"/>
  <c r="X52" i="15"/>
  <c r="AJ157" i="25" l="1"/>
  <c r="AJ186" i="25" s="1"/>
  <c r="AK183" i="25" s="1"/>
  <c r="AK156" i="25"/>
  <c r="AJ149" i="25"/>
  <c r="AK146" i="25"/>
  <c r="Y45" i="15"/>
  <c r="Z42" i="15"/>
  <c r="Y52" i="15"/>
  <c r="AB51" i="15"/>
  <c r="AK149" i="25" l="1"/>
  <c r="AL146" i="25"/>
  <c r="AK157" i="25"/>
  <c r="AK186" i="25" s="1"/>
  <c r="AL183" i="25" s="1"/>
  <c r="AL156" i="25"/>
  <c r="AC51" i="15"/>
  <c r="Z45" i="15"/>
  <c r="AA42" i="15"/>
  <c r="Z52" i="15"/>
  <c r="AL157" i="25" l="1"/>
  <c r="AL186" i="25" s="1"/>
  <c r="AM183" i="25" s="1"/>
  <c r="AM156" i="25"/>
  <c r="AL149" i="25"/>
  <c r="AM146" i="25"/>
  <c r="AA45" i="15"/>
  <c r="AB42" i="15"/>
  <c r="AA52" i="15"/>
  <c r="AD51" i="15"/>
  <c r="AM149" i="25" l="1"/>
  <c r="AN146" i="25"/>
  <c r="AM157" i="25"/>
  <c r="AM186" i="25" s="1"/>
  <c r="AN183" i="25" s="1"/>
  <c r="AN156" i="25"/>
  <c r="AE51" i="15"/>
  <c r="AB45" i="15"/>
  <c r="AC42" i="15"/>
  <c r="AB52" i="15"/>
  <c r="AN157" i="25" l="1"/>
  <c r="AN186" i="25" s="1"/>
  <c r="AO183" i="25" s="1"/>
  <c r="AO156" i="25"/>
  <c r="AN149" i="25"/>
  <c r="AO146" i="25"/>
  <c r="AC45" i="15"/>
  <c r="AD42" i="15"/>
  <c r="AC52" i="15"/>
  <c r="AF51" i="15"/>
  <c r="AO149" i="25" l="1"/>
  <c r="AP146" i="25"/>
  <c r="AO157" i="25"/>
  <c r="AO186" i="25" s="1"/>
  <c r="AP183" i="25" s="1"/>
  <c r="AP156" i="25"/>
  <c r="AD45" i="15"/>
  <c r="AE42" i="15"/>
  <c r="AD52" i="15"/>
  <c r="AP157" i="25" l="1"/>
  <c r="AP186" i="25" s="1"/>
  <c r="AQ183" i="25" s="1"/>
  <c r="AQ156" i="25"/>
  <c r="AP149" i="25"/>
  <c r="AQ146" i="25"/>
  <c r="AE45" i="15"/>
  <c r="AF42" i="15"/>
  <c r="AE52" i="15"/>
  <c r="AQ149" i="25" l="1"/>
  <c r="AR146" i="25"/>
  <c r="AQ157" i="25"/>
  <c r="AQ186" i="25" s="1"/>
  <c r="AR183" i="25" s="1"/>
  <c r="AR156" i="25"/>
  <c r="AF45" i="15"/>
  <c r="AF52" i="15"/>
  <c r="AR157" i="25" l="1"/>
  <c r="AR186" i="25" s="1"/>
  <c r="AS183" i="25" s="1"/>
  <c r="AS156" i="25"/>
  <c r="AR149" i="25"/>
  <c r="AS146" i="25"/>
  <c r="AS149" i="25" l="1"/>
  <c r="AT146" i="25"/>
  <c r="AS157" i="25"/>
  <c r="AS186" i="25" s="1"/>
  <c r="AT183" i="25" s="1"/>
  <c r="AT156" i="25"/>
  <c r="AT157" i="25" l="1"/>
  <c r="AT186" i="25" s="1"/>
  <c r="AU183" i="25" s="1"/>
  <c r="AU156" i="25"/>
  <c r="AT149" i="25"/>
  <c r="AU146" i="25"/>
  <c r="AU149" i="25" l="1"/>
  <c r="AV146" i="25"/>
  <c r="AU157" i="25"/>
  <c r="AU186" i="25" s="1"/>
  <c r="AV183" i="25" s="1"/>
  <c r="AV156" i="25"/>
  <c r="AV157" i="25" l="1"/>
  <c r="AV186" i="25" s="1"/>
  <c r="AW183" i="25" s="1"/>
  <c r="AW156" i="25"/>
  <c r="AV149" i="25"/>
  <c r="AW146" i="25"/>
  <c r="C4" i="5" l="1"/>
  <c r="C6" i="3"/>
  <c r="C5" i="3"/>
  <c r="C3" i="5"/>
  <c r="AW149" i="25"/>
  <c r="AX146" i="25"/>
  <c r="AW157" i="25"/>
  <c r="AW186" i="25" s="1"/>
  <c r="AX183" i="25" s="1"/>
  <c r="AX156" i="25"/>
  <c r="D4" i="5" l="1"/>
  <c r="D6" i="3"/>
  <c r="D3" i="5"/>
  <c r="D5" i="3"/>
  <c r="AX157" i="25"/>
  <c r="AX186" i="25" s="1"/>
  <c r="AY183" i="25" s="1"/>
  <c r="AY156" i="25"/>
  <c r="AY157" i="25" s="1"/>
  <c r="AX149" i="25"/>
  <c r="E6" i="3" l="1"/>
  <c r="E4" i="5"/>
  <c r="E3" i="5"/>
  <c r="E5" i="3"/>
  <c r="AY149" i="25"/>
  <c r="AZ156" i="25"/>
  <c r="AY186" i="25" l="1"/>
  <c r="AZ183" i="25" s="1"/>
  <c r="F4" i="5"/>
  <c r="F6" i="3"/>
  <c r="F5" i="3"/>
  <c r="F3" i="5"/>
  <c r="AZ157" i="25"/>
  <c r="AZ186" i="25" s="1"/>
  <c r="BA183" i="25" s="1"/>
  <c r="BA156" i="25"/>
  <c r="AZ149" i="25"/>
  <c r="BA146" i="25"/>
  <c r="G6" i="3" l="1"/>
  <c r="G4" i="5"/>
  <c r="G5" i="3"/>
  <c r="G3" i="5"/>
  <c r="BA149" i="25"/>
  <c r="BB146" i="25"/>
  <c r="BA157" i="25"/>
  <c r="BA186" i="25" s="1"/>
  <c r="BB183" i="25" s="1"/>
  <c r="BB156" i="25"/>
  <c r="H4" i="5" l="1"/>
  <c r="H6" i="3"/>
  <c r="H3" i="5"/>
  <c r="H5" i="3"/>
  <c r="BB157" i="25"/>
  <c r="BB186" i="25" s="1"/>
  <c r="BC183" i="25" s="1"/>
  <c r="BC156" i="25"/>
  <c r="BB149" i="25"/>
  <c r="BC146" i="25"/>
  <c r="I6" i="3" l="1"/>
  <c r="I4" i="5"/>
  <c r="I5" i="3"/>
  <c r="I3" i="5"/>
  <c r="BC149" i="25"/>
  <c r="BD146" i="25"/>
  <c r="BC157" i="25"/>
  <c r="BC186" i="25" s="1"/>
  <c r="BD183" i="25" s="1"/>
  <c r="BD156" i="25"/>
  <c r="J4" i="5" l="1"/>
  <c r="J6" i="3"/>
  <c r="J3" i="5"/>
  <c r="J5" i="3"/>
  <c r="BD157" i="25"/>
  <c r="BD186" i="25" s="1"/>
  <c r="BE183" i="25" s="1"/>
  <c r="BE156" i="25"/>
  <c r="BD149" i="25"/>
  <c r="BE146" i="25"/>
  <c r="K6" i="3" l="1"/>
  <c r="K4" i="5"/>
  <c r="K5" i="3"/>
  <c r="K3" i="5"/>
  <c r="BE149" i="25"/>
  <c r="BF146" i="25"/>
  <c r="BE157" i="25"/>
  <c r="BE186" i="25" s="1"/>
  <c r="BF183" i="25" s="1"/>
  <c r="BF156" i="25"/>
  <c r="L4" i="5" l="1"/>
  <c r="L6" i="3"/>
  <c r="L3" i="5"/>
  <c r="L5" i="3"/>
  <c r="BF157" i="25"/>
  <c r="BF186" i="25" s="1"/>
  <c r="BG183" i="25" s="1"/>
  <c r="BG156" i="25"/>
  <c r="BF149" i="25"/>
  <c r="BG146" i="25"/>
  <c r="M6" i="3" l="1"/>
  <c r="M4" i="5"/>
  <c r="M5" i="3"/>
  <c r="M3" i="5"/>
  <c r="BG149" i="25"/>
  <c r="BH146" i="25"/>
  <c r="BG157" i="25"/>
  <c r="BG186" i="25" s="1"/>
  <c r="BH183" i="25" s="1"/>
  <c r="BH156" i="25"/>
  <c r="N4" i="5" l="1"/>
  <c r="N6" i="3"/>
  <c r="N3" i="5"/>
  <c r="N5" i="3"/>
  <c r="BH157" i="25"/>
  <c r="BH186" i="25" s="1"/>
  <c r="BI183" i="25" s="1"/>
  <c r="BI156" i="25"/>
  <c r="BH149" i="25"/>
  <c r="BI146" i="25"/>
  <c r="O6" i="3" l="1"/>
  <c r="O4" i="5"/>
  <c r="O5" i="3"/>
  <c r="O3" i="5"/>
  <c r="BI149" i="25"/>
  <c r="BJ146" i="25"/>
  <c r="BI157" i="25"/>
  <c r="BI186" i="25" s="1"/>
  <c r="BJ183" i="25" s="1"/>
  <c r="BJ156" i="25"/>
  <c r="P4" i="5" l="1"/>
  <c r="P6" i="3"/>
  <c r="P3" i="5"/>
  <c r="P5" i="3"/>
  <c r="BJ157" i="25"/>
  <c r="BJ186" i="25" s="1"/>
  <c r="BK183" i="25" s="1"/>
  <c r="BK156" i="25"/>
  <c r="BJ149" i="25"/>
  <c r="BK146" i="25"/>
  <c r="Q6" i="3" l="1"/>
  <c r="Q4" i="5"/>
  <c r="Q3" i="5"/>
  <c r="Q5" i="3"/>
  <c r="BK149" i="25"/>
  <c r="BL146" i="25"/>
  <c r="BK157" i="25"/>
  <c r="BK186" i="25" s="1"/>
  <c r="BL183" i="25" s="1"/>
  <c r="BL156" i="25"/>
  <c r="R4" i="5" l="1"/>
  <c r="R6" i="3"/>
  <c r="R3" i="5"/>
  <c r="R5" i="3"/>
  <c r="BL157" i="25"/>
  <c r="BL186" i="25" s="1"/>
  <c r="BM183" i="25" s="1"/>
  <c r="BM156" i="25"/>
  <c r="BL149" i="25"/>
  <c r="BM146" i="25"/>
  <c r="S6" i="3" l="1"/>
  <c r="S4" i="5"/>
  <c r="S3" i="5"/>
  <c r="S5" i="3"/>
  <c r="BM149" i="25"/>
  <c r="BN146" i="25"/>
  <c r="BM157" i="25"/>
  <c r="BM186" i="25" s="1"/>
  <c r="BN183" i="25" s="1"/>
  <c r="BN156" i="25"/>
  <c r="T4" i="5" l="1"/>
  <c r="T6" i="3"/>
  <c r="T3" i="5"/>
  <c r="T5" i="3"/>
  <c r="BN157" i="25"/>
  <c r="BN186" i="25" s="1"/>
  <c r="BO183" i="25" s="1"/>
  <c r="BO156" i="25"/>
  <c r="BN149" i="25"/>
  <c r="BO146" i="25"/>
  <c r="U6" i="3" l="1"/>
  <c r="U4" i="5"/>
  <c r="U3" i="5"/>
  <c r="U5" i="3"/>
  <c r="BO149" i="25"/>
  <c r="BP146" i="25"/>
  <c r="BO157" i="25"/>
  <c r="BO186" i="25" s="1"/>
  <c r="BP183" i="25" s="1"/>
  <c r="BP156" i="25"/>
  <c r="V4" i="5" l="1"/>
  <c r="V6" i="3"/>
  <c r="V3" i="5"/>
  <c r="V5" i="3"/>
  <c r="BP157" i="25"/>
  <c r="BP186" i="25" s="1"/>
  <c r="BQ183" i="25" s="1"/>
  <c r="BQ156" i="25"/>
  <c r="BP149" i="25"/>
  <c r="BQ146" i="25"/>
  <c r="W6" i="3" l="1"/>
  <c r="W4" i="5"/>
  <c r="W3" i="5"/>
  <c r="W5" i="3"/>
  <c r="BQ149" i="25"/>
  <c r="BR146" i="25"/>
  <c r="BQ157" i="25"/>
  <c r="BQ186" i="25" s="1"/>
  <c r="BR183" i="25" s="1"/>
  <c r="BR156" i="25"/>
  <c r="X4" i="5" l="1"/>
  <c r="X6" i="3"/>
  <c r="X3" i="5"/>
  <c r="X5" i="3"/>
  <c r="BR157" i="25"/>
  <c r="BR186" i="25" s="1"/>
  <c r="BS183" i="25" s="1"/>
  <c r="BS156" i="25"/>
  <c r="BR149" i="25"/>
  <c r="BS146" i="25"/>
  <c r="Y6" i="3" l="1"/>
  <c r="Y4" i="5"/>
  <c r="Y3" i="5"/>
  <c r="Y5" i="3"/>
  <c r="BS149" i="25"/>
  <c r="BT146" i="25"/>
  <c r="BU146" i="25" s="1"/>
  <c r="BV146" i="25" s="1"/>
  <c r="BW146" i="25" s="1"/>
  <c r="BX146" i="25" s="1"/>
  <c r="BY146" i="25" s="1"/>
  <c r="BZ146" i="25" s="1"/>
  <c r="CA146" i="25" s="1"/>
  <c r="CB146" i="25" s="1"/>
  <c r="CC146" i="25" s="1"/>
  <c r="BS157" i="25"/>
  <c r="BS186" i="25" s="1"/>
  <c r="BT183" i="25" s="1"/>
  <c r="BT156" i="25"/>
  <c r="Z4" i="5" l="1"/>
  <c r="Z6" i="3"/>
  <c r="Z3" i="5"/>
  <c r="Z5" i="3"/>
  <c r="BT157" i="25"/>
  <c r="BT186" i="25" s="1"/>
  <c r="BU183" i="25" s="1"/>
  <c r="BU156" i="25"/>
  <c r="BU157" i="25" s="1"/>
  <c r="BT149" i="25"/>
  <c r="AA6" i="3" l="1"/>
  <c r="AA4" i="5"/>
  <c r="AA3" i="5"/>
  <c r="AA5" i="3"/>
  <c r="AD3" i="5"/>
  <c r="AD5" i="3"/>
  <c r="BU149" i="25"/>
  <c r="BU186" i="25"/>
  <c r="BV183" i="25" s="1"/>
  <c r="BV156" i="25"/>
  <c r="BV157" i="25" s="1"/>
  <c r="BX149" i="25"/>
  <c r="AB4" i="5" l="1"/>
  <c r="AB6" i="3"/>
  <c r="AE3" i="5"/>
  <c r="AE5" i="3"/>
  <c r="AB3" i="5"/>
  <c r="AB5" i="3"/>
  <c r="BY149" i="25"/>
  <c r="BV186" i="25"/>
  <c r="BW183" i="25" s="1"/>
  <c r="BW156" i="25"/>
  <c r="BW157" i="25" s="1"/>
  <c r="BV149" i="25"/>
  <c r="AC6" i="3" l="1"/>
  <c r="AC4" i="5"/>
  <c r="BZ149" i="25"/>
  <c r="AF3" i="5"/>
  <c r="AF5" i="3"/>
  <c r="AC3" i="5"/>
  <c r="AC5" i="3"/>
  <c r="BW149" i="25"/>
  <c r="BW186" i="25"/>
  <c r="BX183" i="25" s="1"/>
  <c r="BX156" i="25"/>
  <c r="BX157" i="25" s="1"/>
  <c r="AD4" i="5" l="1"/>
  <c r="AD6" i="3"/>
  <c r="AG3" i="5"/>
  <c r="AG5" i="3"/>
  <c r="BX186" i="25"/>
  <c r="BY183" i="25" s="1"/>
  <c r="BY156" i="25"/>
  <c r="BY157" i="25" s="1"/>
  <c r="CA149" i="25"/>
  <c r="AE6" i="3" l="1"/>
  <c r="AE4" i="5"/>
  <c r="AH3" i="5"/>
  <c r="AH5" i="3"/>
  <c r="CB149" i="25"/>
  <c r="BY186" i="25"/>
  <c r="BZ183" i="25" s="1"/>
  <c r="BZ156" i="25"/>
  <c r="BZ157" i="25" s="1"/>
  <c r="AF4" i="5" l="1"/>
  <c r="AF6" i="3"/>
  <c r="CC149" i="25"/>
  <c r="AI3" i="5"/>
  <c r="AI5" i="3"/>
  <c r="BZ186" i="25"/>
  <c r="CA183" i="25" s="1"/>
  <c r="CA156" i="25"/>
  <c r="CA157" i="25" s="1"/>
  <c r="AG6" i="3" l="1"/>
  <c r="AG4" i="5"/>
  <c r="CA186" i="25"/>
  <c r="CB183" i="25" s="1"/>
  <c r="CB156" i="25"/>
  <c r="CB157" i="25" s="1"/>
  <c r="AH4" i="5" l="1"/>
  <c r="AH6" i="3"/>
  <c r="CB186" i="25"/>
  <c r="CC183" i="25" s="1"/>
  <c r="CC156" i="25"/>
  <c r="CC157" i="25" s="1"/>
  <c r="CC186" i="25" l="1"/>
  <c r="AI6" i="3"/>
  <c r="AI4" i="5"/>
  <c r="C5" i="5"/>
  <c r="C7" i="3"/>
  <c r="D5" i="5"/>
  <c r="D7" i="3" l="1"/>
  <c r="E5" i="5"/>
  <c r="E7" i="3" l="1"/>
  <c r="F5" i="5"/>
  <c r="F7" i="3" l="1"/>
  <c r="G5" i="5"/>
  <c r="G7" i="3" l="1"/>
  <c r="H5" i="5"/>
  <c r="H7" i="3" l="1"/>
  <c r="I5" i="5"/>
  <c r="I7" i="3" l="1"/>
  <c r="J5" i="5"/>
  <c r="J7" i="3" l="1"/>
  <c r="K5" i="5"/>
  <c r="K7" i="3" l="1"/>
  <c r="L5" i="5"/>
  <c r="L7" i="3" l="1"/>
  <c r="M5" i="5"/>
  <c r="M7" i="3" l="1"/>
  <c r="N5" i="5"/>
  <c r="N7" i="3" l="1"/>
  <c r="O5" i="5"/>
  <c r="O7" i="3" l="1"/>
  <c r="P5" i="5"/>
  <c r="P7" i="3" l="1"/>
  <c r="Q5" i="5"/>
  <c r="Q7" i="3" l="1"/>
  <c r="R5" i="5"/>
  <c r="R7" i="3" l="1"/>
  <c r="S5" i="5"/>
  <c r="S7" i="3" l="1"/>
  <c r="T5" i="5"/>
  <c r="T7" i="3" l="1"/>
  <c r="U5" i="5"/>
  <c r="U7" i="3" l="1"/>
  <c r="V5" i="5"/>
  <c r="V7" i="3" l="1"/>
  <c r="W5" i="5"/>
  <c r="W7" i="3" l="1"/>
  <c r="X5" i="5"/>
  <c r="X7" i="3" l="1"/>
  <c r="Y5" i="5"/>
  <c r="Y7" i="3" l="1"/>
  <c r="Z5" i="5"/>
  <c r="Z7" i="3" l="1"/>
  <c r="AA5" i="5"/>
  <c r="AA7" i="3" l="1"/>
  <c r="AB5" i="5"/>
  <c r="AC5" i="5" l="1"/>
  <c r="AB7" i="3"/>
  <c r="AC7" i="3" l="1"/>
  <c r="AD5" i="5"/>
  <c r="AD7" i="3" l="1"/>
  <c r="AE5" i="5"/>
  <c r="AE7" i="3" l="1"/>
  <c r="AF5" i="5"/>
  <c r="AG5" i="5" l="1"/>
  <c r="AF7" i="3"/>
  <c r="AH5" i="5" l="1"/>
  <c r="AG7" i="3"/>
  <c r="AI5" i="5" l="1"/>
  <c r="AH7" i="3"/>
  <c r="AI7" i="3" l="1"/>
  <c r="CD96" i="32"/>
  <c r="D97" i="32" l="1"/>
  <c r="CE100" i="32" l="1"/>
  <c r="C133" i="32"/>
  <c r="C144" i="32" s="1"/>
  <c r="D98" i="32"/>
  <c r="CE97" i="32"/>
  <c r="CD97" i="32"/>
  <c r="D133" i="32" l="1"/>
  <c r="D144" i="32" s="1"/>
  <c r="D185" i="32" s="1"/>
  <c r="CD98" i="32"/>
  <c r="E99" i="32"/>
  <c r="F99" i="32" s="1"/>
  <c r="F133" i="32" s="1"/>
  <c r="F144" i="32" s="1"/>
  <c r="CE98" i="32"/>
  <c r="C146" i="32"/>
  <c r="C148" i="32"/>
  <c r="D148" i="32" l="1"/>
  <c r="E133" i="32"/>
  <c r="E144" i="32" s="1"/>
  <c r="E148" i="32" s="1"/>
  <c r="CE99" i="32"/>
  <c r="CD99" i="32" s="1"/>
  <c r="CD133" i="32" s="1"/>
  <c r="CD144" i="32" s="1"/>
  <c r="CD148" i="32" s="1"/>
  <c r="C149" i="32"/>
  <c r="C157" i="32"/>
  <c r="C186" i="32" s="1"/>
  <c r="D183" i="32" s="1"/>
  <c r="E185" i="32"/>
  <c r="F185" i="32"/>
  <c r="F148" i="32"/>
  <c r="D146" i="32"/>
  <c r="CE133" i="32" l="1"/>
  <c r="CE144" i="32" s="1"/>
  <c r="CE148" i="32" s="1"/>
  <c r="D149" i="32"/>
  <c r="D157" i="32"/>
  <c r="D186" i="32" s="1"/>
  <c r="E183" i="32" s="1"/>
  <c r="E146" i="32"/>
  <c r="E149" i="32" l="1"/>
  <c r="E157" i="32"/>
  <c r="E186" i="32" s="1"/>
  <c r="F183" i="32" s="1"/>
  <c r="F146" i="32"/>
  <c r="G146" i="32" l="1"/>
  <c r="F149" i="32"/>
  <c r="F157" i="32"/>
  <c r="F186" i="32" s="1"/>
  <c r="G183" i="32" s="1"/>
  <c r="H146" i="32" l="1"/>
  <c r="G149" i="32"/>
  <c r="G157" i="32"/>
  <c r="G186" i="32" s="1"/>
  <c r="H183" i="32" s="1"/>
  <c r="I146" i="32" l="1"/>
  <c r="H149" i="32"/>
  <c r="H157" i="32"/>
  <c r="H186" i="32" s="1"/>
  <c r="I183" i="32" s="1"/>
  <c r="J146" i="32" l="1"/>
  <c r="I149" i="32"/>
  <c r="I157" i="32"/>
  <c r="I186" i="32" s="1"/>
  <c r="J183" i="32" s="1"/>
  <c r="K146" i="32" l="1"/>
  <c r="J149" i="32"/>
  <c r="J157" i="32"/>
  <c r="J186" i="32" s="1"/>
  <c r="K183" i="32" s="1"/>
  <c r="L146" i="32" l="1"/>
  <c r="K149" i="32"/>
  <c r="K157" i="32"/>
  <c r="K186" i="32" s="1"/>
  <c r="L183" i="32" s="1"/>
  <c r="M146" i="32" l="1"/>
  <c r="L149" i="32"/>
  <c r="L157" i="32"/>
  <c r="L186" i="32" s="1"/>
  <c r="M183" i="32" s="1"/>
  <c r="N146" i="32" l="1"/>
  <c r="M149" i="32"/>
  <c r="M157" i="32"/>
  <c r="M186" i="32" s="1"/>
  <c r="N183" i="32" s="1"/>
  <c r="O146" i="32" l="1"/>
  <c r="N149" i="32"/>
  <c r="N157" i="32"/>
  <c r="N186" i="32" s="1"/>
  <c r="O183" i="32" s="1"/>
  <c r="P146" i="32" l="1"/>
  <c r="O149" i="32"/>
  <c r="O157" i="32"/>
  <c r="O186" i="32" s="1"/>
  <c r="P183" i="32" s="1"/>
  <c r="Q146" i="32" l="1"/>
  <c r="P149" i="32"/>
  <c r="P157" i="32"/>
  <c r="P186" i="32" s="1"/>
  <c r="Q183" i="32" s="1"/>
  <c r="R146" i="32" l="1"/>
  <c r="Q157" i="32"/>
  <c r="Q186" i="32" s="1"/>
  <c r="R183" i="32" s="1"/>
  <c r="Q149" i="32"/>
  <c r="S146" i="32" l="1"/>
  <c r="R149" i="32"/>
  <c r="R157" i="32"/>
  <c r="R186" i="32" s="1"/>
  <c r="S183" i="32" s="1"/>
  <c r="T146" i="32" l="1"/>
  <c r="S157" i="32"/>
  <c r="S186" i="32" s="1"/>
  <c r="T183" i="32" s="1"/>
  <c r="S149" i="32"/>
  <c r="U146" i="32" l="1"/>
  <c r="T149" i="32"/>
  <c r="T157" i="32"/>
  <c r="T186" i="32" s="1"/>
  <c r="U183" i="32" s="1"/>
  <c r="V146" i="32" l="1"/>
  <c r="U149" i="32"/>
  <c r="U157" i="32"/>
  <c r="U186" i="32" s="1"/>
  <c r="V183" i="32" s="1"/>
  <c r="W146" i="32" l="1"/>
  <c r="V149" i="32"/>
  <c r="V157" i="32"/>
  <c r="V186" i="32" s="1"/>
  <c r="W183" i="32" s="1"/>
  <c r="X146" i="32" l="1"/>
  <c r="W157" i="32"/>
  <c r="W186" i="32" s="1"/>
  <c r="W149" i="32"/>
  <c r="W187" i="32" l="1"/>
  <c r="X183" i="32"/>
  <c r="Y146" i="32"/>
  <c r="X149" i="32"/>
  <c r="X157" i="32"/>
  <c r="X186" i="32" s="1"/>
  <c r="Y183" i="32" s="1"/>
  <c r="Z146" i="32" l="1"/>
  <c r="Y157" i="32"/>
  <c r="Y186" i="32" s="1"/>
  <c r="Z183" i="32" s="1"/>
  <c r="Y149" i="32"/>
  <c r="AA146" i="32" l="1"/>
  <c r="Z157" i="32"/>
  <c r="Z186" i="32" s="1"/>
  <c r="AA183" i="32" s="1"/>
  <c r="Z149" i="32"/>
  <c r="AB146" i="32" l="1"/>
  <c r="AA149" i="32"/>
  <c r="AA157" i="32"/>
  <c r="AA186" i="32" s="1"/>
  <c r="AB183" i="32" s="1"/>
  <c r="AC146" i="32" l="1"/>
  <c r="AB157" i="32"/>
  <c r="AB186" i="32" s="1"/>
  <c r="AC183" i="32" s="1"/>
  <c r="AB149" i="32"/>
  <c r="AD146" i="32" l="1"/>
  <c r="AC149" i="32"/>
  <c r="AC157" i="32"/>
  <c r="AC186" i="32" s="1"/>
  <c r="AD183" i="32" s="1"/>
  <c r="AE146" i="32" l="1"/>
  <c r="AD149" i="32"/>
  <c r="AD157" i="32"/>
  <c r="AD186" i="32" s="1"/>
  <c r="AE183" i="32" s="1"/>
  <c r="AF146" i="32" l="1"/>
  <c r="AE149" i="32"/>
  <c r="AE157" i="32"/>
  <c r="AE186" i="32" s="1"/>
  <c r="AF183" i="32" s="1"/>
  <c r="AG146" i="32" l="1"/>
  <c r="AF149" i="32"/>
  <c r="AF157" i="32"/>
  <c r="AF186" i="32" s="1"/>
  <c r="AG183" i="32" s="1"/>
  <c r="AH146" i="32" l="1"/>
  <c r="AG157" i="32"/>
  <c r="AG186" i="32" s="1"/>
  <c r="AH183" i="32" s="1"/>
  <c r="AG149" i="32"/>
  <c r="AI146" i="32" l="1"/>
  <c r="AH149" i="32"/>
  <c r="AH157" i="32"/>
  <c r="AH186" i="32" s="1"/>
  <c r="AI183" i="32" s="1"/>
  <c r="AJ146" i="32" l="1"/>
  <c r="AI149" i="32"/>
  <c r="AI157" i="32"/>
  <c r="AI186" i="32" s="1"/>
  <c r="AJ183" i="32" s="1"/>
  <c r="AK146" i="32" l="1"/>
  <c r="AJ149" i="32"/>
  <c r="AJ157" i="32"/>
  <c r="AJ186" i="32" s="1"/>
  <c r="AK183" i="32" s="1"/>
  <c r="AL146" i="32" l="1"/>
  <c r="AK149" i="32"/>
  <c r="AK157" i="32"/>
  <c r="AK186" i="32" s="1"/>
  <c r="AL183" i="32" s="1"/>
  <c r="AM146" i="32" l="1"/>
  <c r="AL149" i="32"/>
  <c r="AL157" i="32"/>
  <c r="AL186" i="32" s="1"/>
  <c r="AM183" i="32" s="1"/>
  <c r="AN146" i="32" l="1"/>
  <c r="AM149" i="32"/>
  <c r="AM157" i="32"/>
  <c r="AM186" i="32" s="1"/>
  <c r="AN183" i="32" s="1"/>
  <c r="AO146" i="32" l="1"/>
  <c r="AN149" i="32"/>
  <c r="AN157" i="32"/>
  <c r="AN186" i="32" s="1"/>
  <c r="AO183" i="32" s="1"/>
  <c r="AP146" i="32" l="1"/>
  <c r="AO149" i="32"/>
  <c r="AO157" i="32"/>
  <c r="AO186" i="32" s="1"/>
  <c r="AP183" i="32" s="1"/>
  <c r="AQ146" i="32" l="1"/>
  <c r="AP149" i="32"/>
  <c r="AP157" i="32"/>
  <c r="AP186" i="32" s="1"/>
  <c r="AQ183" i="32" s="1"/>
  <c r="AR146" i="32" l="1"/>
  <c r="AQ149" i="32"/>
  <c r="AQ157" i="32"/>
  <c r="AQ186" i="32" s="1"/>
  <c r="AR183" i="32" s="1"/>
  <c r="AS146" i="32" l="1"/>
  <c r="AR149" i="32"/>
  <c r="AR157" i="32"/>
  <c r="AR186" i="32" s="1"/>
  <c r="AS183" i="32" s="1"/>
  <c r="AT146" i="32" l="1"/>
  <c r="AS149" i="32"/>
  <c r="AS157" i="32"/>
  <c r="AS186" i="32" s="1"/>
  <c r="AT183" i="32" s="1"/>
  <c r="AU146" i="32" l="1"/>
  <c r="AT149" i="32"/>
  <c r="AT157" i="32"/>
  <c r="AT186" i="32" s="1"/>
  <c r="AU183" i="32" s="1"/>
  <c r="AV146" i="32" l="1"/>
  <c r="AU149" i="32"/>
  <c r="AU157" i="32"/>
  <c r="AU186" i="32" s="1"/>
  <c r="AV183" i="32" s="1"/>
  <c r="AW146" i="32" l="1"/>
  <c r="AV149" i="32"/>
  <c r="AV157" i="32"/>
  <c r="AV186" i="32" s="1"/>
  <c r="AW183" i="32" s="1"/>
  <c r="AX146" i="32" l="1"/>
  <c r="AW157" i="32"/>
  <c r="AW186" i="32" s="1"/>
  <c r="AX183" i="32" s="1"/>
  <c r="AW149" i="32"/>
  <c r="AY146" i="32" l="1"/>
  <c r="AX149" i="32"/>
  <c r="AX157" i="32"/>
  <c r="AX186" i="32" s="1"/>
  <c r="AY183" i="32" s="1"/>
  <c r="AZ146" i="32" l="1"/>
  <c r="AY157" i="32"/>
  <c r="AY186" i="32" s="1"/>
  <c r="AZ183" i="32" s="1"/>
  <c r="AY149" i="32"/>
  <c r="BA146" i="32" l="1"/>
  <c r="AZ157" i="32"/>
  <c r="AZ186" i="32" s="1"/>
  <c r="BA183" i="32" s="1"/>
  <c r="AZ149" i="32"/>
  <c r="BB146" i="32" l="1"/>
  <c r="BA157" i="32"/>
  <c r="BA186" i="32" s="1"/>
  <c r="BB183" i="32" s="1"/>
  <c r="BA149" i="32"/>
  <c r="BC146" i="32" l="1"/>
  <c r="BB157" i="32"/>
  <c r="BB186" i="32" s="1"/>
  <c r="BC183" i="32" s="1"/>
  <c r="BB149" i="32"/>
  <c r="BD146" i="32" l="1"/>
  <c r="BC157" i="32"/>
  <c r="BC186" i="32" s="1"/>
  <c r="BD183" i="32" s="1"/>
  <c r="BC149" i="32"/>
  <c r="BE146" i="32" l="1"/>
  <c r="BD149" i="32"/>
  <c r="BD157" i="32"/>
  <c r="BD186" i="32" s="1"/>
  <c r="BE183" i="32" s="1"/>
  <c r="BF146" i="32" l="1"/>
  <c r="BE157" i="32"/>
  <c r="BE186" i="32" s="1"/>
  <c r="BF183" i="32" s="1"/>
  <c r="BE149" i="32"/>
  <c r="BG146" i="32" l="1"/>
  <c r="BF157" i="32"/>
  <c r="BF186" i="32" s="1"/>
  <c r="BG183" i="32" s="1"/>
  <c r="BF149" i="32"/>
  <c r="BH146" i="32" l="1"/>
  <c r="BG157" i="32"/>
  <c r="BG186" i="32" s="1"/>
  <c r="BH183" i="32" s="1"/>
  <c r="BG149" i="32"/>
  <c r="BI146" i="32" l="1"/>
  <c r="BH157" i="32"/>
  <c r="BH186" i="32" s="1"/>
  <c r="BI183" i="32" s="1"/>
  <c r="BH149" i="32"/>
  <c r="BJ146" i="32" l="1"/>
  <c r="BI149" i="32"/>
  <c r="BI157" i="32"/>
  <c r="BI186" i="32" s="1"/>
  <c r="BJ183" i="32" s="1"/>
  <c r="BK146" i="32" l="1"/>
  <c r="BJ157" i="32"/>
  <c r="BJ186" i="32" s="1"/>
  <c r="BK183" i="32" s="1"/>
  <c r="BJ149" i="32"/>
  <c r="BL146" i="32" l="1"/>
  <c r="BK157" i="32"/>
  <c r="BK186" i="32" s="1"/>
  <c r="BL183" i="32" s="1"/>
  <c r="BK149" i="32"/>
  <c r="BM146" i="32" l="1"/>
  <c r="BL157" i="32"/>
  <c r="BL186" i="32" s="1"/>
  <c r="BM183" i="32" s="1"/>
  <c r="BL149" i="32"/>
  <c r="BN146" i="32" l="1"/>
  <c r="BM157" i="32"/>
  <c r="BM186" i="32" s="1"/>
  <c r="BN183" i="32" s="1"/>
  <c r="BM149" i="32"/>
  <c r="BO146" i="32" l="1"/>
  <c r="BN157" i="32"/>
  <c r="BN186" i="32" s="1"/>
  <c r="BO183" i="32" s="1"/>
  <c r="BN149" i="32"/>
  <c r="BP146" i="32" l="1"/>
  <c r="BO149" i="32"/>
  <c r="BO157" i="32"/>
  <c r="BO186" i="32" s="1"/>
  <c r="BP183" i="32" s="1"/>
  <c r="BQ146" i="32" l="1"/>
  <c r="BP157" i="32"/>
  <c r="BP186" i="32" s="1"/>
  <c r="BQ183" i="32" s="1"/>
  <c r="BP149" i="32"/>
  <c r="BR146" i="32" l="1"/>
  <c r="BQ149" i="32"/>
  <c r="BQ157" i="32"/>
  <c r="BQ186" i="32" s="1"/>
  <c r="BR183" i="32" s="1"/>
  <c r="BS146" i="32" l="1"/>
  <c r="BR157" i="32"/>
  <c r="BR186" i="32" s="1"/>
  <c r="BS183" i="32" s="1"/>
  <c r="BR149" i="32"/>
  <c r="BT146" i="32" l="1"/>
  <c r="BS157" i="32"/>
  <c r="BS186" i="32" s="1"/>
  <c r="BT183" i="32" s="1"/>
  <c r="BS149" i="32"/>
  <c r="BU146" i="32" l="1"/>
  <c r="BT157" i="32"/>
  <c r="BT186" i="32" s="1"/>
  <c r="BU183" i="32" s="1"/>
  <c r="BT149" i="32"/>
  <c r="BV146" i="32" l="1"/>
  <c r="BU157" i="32"/>
  <c r="BU186" i="32" s="1"/>
  <c r="BV183" i="32" s="1"/>
  <c r="BU149" i="32"/>
  <c r="BW146" i="32" l="1"/>
  <c r="BV157" i="32"/>
  <c r="BV186" i="32" s="1"/>
  <c r="BW183" i="32" s="1"/>
  <c r="BV149" i="32"/>
  <c r="BX146" i="32" l="1"/>
  <c r="BW157" i="32"/>
  <c r="BW186" i="32" s="1"/>
  <c r="BX183" i="32" s="1"/>
  <c r="BW149" i="32"/>
  <c r="BY146" i="32" l="1"/>
  <c r="BX157" i="32"/>
  <c r="BX186" i="32" s="1"/>
  <c r="BY183" i="32" s="1"/>
  <c r="BX149" i="32"/>
  <c r="BZ146" i="32" l="1"/>
  <c r="BY157" i="32"/>
  <c r="BY186" i="32" s="1"/>
  <c r="BZ183" i="32" s="1"/>
  <c r="BY149" i="32"/>
  <c r="CA146" i="32" l="1"/>
  <c r="BZ157" i="32"/>
  <c r="BZ186" i="32" s="1"/>
  <c r="CA183" i="32" s="1"/>
  <c r="BZ149" i="32"/>
  <c r="CB146" i="32" l="1"/>
  <c r="CA157" i="32"/>
  <c r="CA186" i="32" s="1"/>
  <c r="CB183" i="32" s="1"/>
  <c r="CA149" i="32"/>
  <c r="CC146" i="32" l="1"/>
  <c r="CB157" i="32"/>
  <c r="CB186" i="32" s="1"/>
  <c r="CC183" i="32" s="1"/>
  <c r="CB149" i="32"/>
  <c r="CC157" i="32" l="1"/>
  <c r="CC186" i="32" s="1"/>
  <c r="CC149" i="3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F775DD44-6C86-4CF1-9F77-BFC18660C5E4}" keepAlive="1" name="クエリ - 集計表" description="ブック内の '集計表' クエリへの接続です。" type="5" refreshedVersion="6" background="1">
    <dbPr connection="Provider=Microsoft.Mashup.OleDb.1;Data Source=$Workbook$;Location=集計表;Extended Properties=&quot;&quot;" command="SELECT * FROM [集計表]"/>
  </connection>
</connections>
</file>

<file path=xl/sharedStrings.xml><?xml version="1.0" encoding="utf-8"?>
<sst xmlns="http://schemas.openxmlformats.org/spreadsheetml/2006/main" count="4491" uniqueCount="881">
  <si>
    <t>単位：千円</t>
  </si>
  <si>
    <t>①</t>
    <phoneticPr fontId="9"/>
  </si>
  <si>
    <t>②</t>
    <phoneticPr fontId="9"/>
  </si>
  <si>
    <t>③</t>
    <phoneticPr fontId="9"/>
  </si>
  <si>
    <t>④</t>
    <phoneticPr fontId="9"/>
  </si>
  <si>
    <t>⑤</t>
    <phoneticPr fontId="9"/>
  </si>
  <si>
    <t>⑥</t>
    <phoneticPr fontId="9"/>
  </si>
  <si>
    <t>和　暦</t>
    <rPh sb="0" eb="1">
      <t>ワ</t>
    </rPh>
    <rPh sb="2" eb="3">
      <t>コヨミ</t>
    </rPh>
    <phoneticPr fontId="9"/>
  </si>
  <si>
    <t>S47</t>
    <phoneticPr fontId="9"/>
  </si>
  <si>
    <t>S48</t>
  </si>
  <si>
    <t>S49</t>
  </si>
  <si>
    <t>S50</t>
  </si>
  <si>
    <t>S51</t>
  </si>
  <si>
    <t>S52</t>
  </si>
  <si>
    <t>S53</t>
  </si>
  <si>
    <t>S54</t>
  </si>
  <si>
    <t>S55</t>
  </si>
  <si>
    <t>S56</t>
  </si>
  <si>
    <t>S57</t>
  </si>
  <si>
    <t>S58</t>
  </si>
  <si>
    <t>S59</t>
  </si>
  <si>
    <t>S60</t>
  </si>
  <si>
    <t>S61</t>
  </si>
  <si>
    <t>S62</t>
  </si>
  <si>
    <t>S63</t>
  </si>
  <si>
    <t>H01</t>
    <phoneticPr fontId="9"/>
  </si>
  <si>
    <t>H02</t>
  </si>
  <si>
    <t>H03</t>
  </si>
  <si>
    <t>H04</t>
  </si>
  <si>
    <t>H05</t>
  </si>
  <si>
    <t>H06</t>
  </si>
  <si>
    <t>H07</t>
  </si>
  <si>
    <t>H08</t>
  </si>
  <si>
    <t>H09</t>
  </si>
  <si>
    <t>H10</t>
  </si>
  <si>
    <t>H11</t>
  </si>
  <si>
    <t>H12</t>
  </si>
  <si>
    <t>H13</t>
  </si>
  <si>
    <t>H14</t>
  </si>
  <si>
    <t>H15</t>
  </si>
  <si>
    <t>H16</t>
  </si>
  <si>
    <t>H17</t>
  </si>
  <si>
    <t>H18</t>
  </si>
  <si>
    <t>H20</t>
  </si>
  <si>
    <t>H21</t>
  </si>
  <si>
    <t>H22</t>
  </si>
  <si>
    <t>H23</t>
  </si>
  <si>
    <t>H24</t>
  </si>
  <si>
    <t>H25</t>
  </si>
  <si>
    <t>H26</t>
  </si>
  <si>
    <t>H27</t>
  </si>
  <si>
    <t>H28</t>
  </si>
  <si>
    <t>H29</t>
  </si>
  <si>
    <t>H30</t>
  </si>
  <si>
    <t>R01</t>
    <phoneticPr fontId="9"/>
  </si>
  <si>
    <t>R02</t>
  </si>
  <si>
    <t>R03</t>
  </si>
  <si>
    <t>R04</t>
  </si>
  <si>
    <t>R05</t>
  </si>
  <si>
    <t>R06</t>
  </si>
  <si>
    <t>R07</t>
  </si>
  <si>
    <t>R08</t>
  </si>
  <si>
    <t>R09</t>
  </si>
  <si>
    <t>R10</t>
  </si>
  <si>
    <t>R11</t>
  </si>
  <si>
    <t>R12</t>
  </si>
  <si>
    <t>R13</t>
  </si>
  <si>
    <t>R14</t>
  </si>
  <si>
    <t>R15</t>
  </si>
  <si>
    <t>R16</t>
  </si>
  <si>
    <t>R17</t>
  </si>
  <si>
    <t>R18</t>
  </si>
  <si>
    <t>R19</t>
  </si>
  <si>
    <t>R20</t>
  </si>
  <si>
    <t>R21</t>
  </si>
  <si>
    <t>R22</t>
  </si>
  <si>
    <t>R23</t>
  </si>
  <si>
    <t>R24</t>
  </si>
  <si>
    <t>R25</t>
  </si>
  <si>
    <t>R26</t>
  </si>
  <si>
    <t>R27</t>
  </si>
  <si>
    <t>R28</t>
  </si>
  <si>
    <t>R29</t>
  </si>
  <si>
    <t>項    目</t>
  </si>
  <si>
    <t>西  暦</t>
  </si>
  <si>
    <t>計</t>
  </si>
  <si>
    <t>経過年</t>
  </si>
  <si>
    <t>大修繕年</t>
    <rPh sb="0" eb="3">
      <t>ダイシュウゼン</t>
    </rPh>
    <rPh sb="3" eb="4">
      <t>ネン</t>
    </rPh>
    <phoneticPr fontId="9"/>
  </si>
  <si>
    <t>大修繕①</t>
    <rPh sb="0" eb="1">
      <t>ダイ</t>
    </rPh>
    <rPh sb="1" eb="3">
      <t>シュウゼン</t>
    </rPh>
    <phoneticPr fontId="9"/>
  </si>
  <si>
    <t>大修繕②</t>
    <rPh sb="0" eb="3">
      <t>ダイシュウゼン</t>
    </rPh>
    <phoneticPr fontId="9"/>
  </si>
  <si>
    <t>大修繕③</t>
    <rPh sb="0" eb="3">
      <t>ダイシュウゼン</t>
    </rPh>
    <phoneticPr fontId="9"/>
  </si>
  <si>
    <t>大修繕④a</t>
    <rPh sb="0" eb="3">
      <t>ダイシュウゼン</t>
    </rPh>
    <phoneticPr fontId="9"/>
  </si>
  <si>
    <t>大修繕④b</t>
    <rPh sb="0" eb="3">
      <t>ダイシュウゼン</t>
    </rPh>
    <phoneticPr fontId="9"/>
  </si>
  <si>
    <t>大修繕⑤</t>
    <rPh sb="0" eb="3">
      <t>ダイシュウゼン</t>
    </rPh>
    <phoneticPr fontId="9"/>
  </si>
  <si>
    <t>大修繕⑥</t>
    <rPh sb="0" eb="3">
      <t>ダイシュウゼン</t>
    </rPh>
    <phoneticPr fontId="9"/>
  </si>
  <si>
    <t>大修繕⑦</t>
    <rPh sb="0" eb="3">
      <t>ダイシュウゼン</t>
    </rPh>
    <phoneticPr fontId="9"/>
  </si>
  <si>
    <t>★公共下水道へ接続切替(敷地内汚水管埋殺)</t>
    <rPh sb="9" eb="11">
      <t>キリカエ</t>
    </rPh>
    <rPh sb="12" eb="14">
      <t>シキチ</t>
    </rPh>
    <rPh sb="14" eb="15">
      <t>ナイ</t>
    </rPh>
    <rPh sb="15" eb="17">
      <t>オスイ</t>
    </rPh>
    <rPh sb="17" eb="18">
      <t>カン</t>
    </rPh>
    <rPh sb="18" eb="19">
      <t>ウ</t>
    </rPh>
    <rPh sb="19" eb="20">
      <t>コロ</t>
    </rPh>
    <phoneticPr fontId="9"/>
  </si>
  <si>
    <t>★県水直結高架水槽撤去</t>
    <rPh sb="1" eb="2">
      <t>ケン</t>
    </rPh>
    <rPh sb="2" eb="3">
      <t>スイ</t>
    </rPh>
    <rPh sb="3" eb="5">
      <t>チョッケツ</t>
    </rPh>
    <rPh sb="5" eb="9">
      <t>コウカスイソウ</t>
    </rPh>
    <rPh sb="9" eb="11">
      <t>テッキョ</t>
    </rPh>
    <phoneticPr fontId="9"/>
  </si>
  <si>
    <t>（建築工事）棟修繕費</t>
    <rPh sb="6" eb="7">
      <t>トウ</t>
    </rPh>
    <rPh sb="7" eb="10">
      <t>シュウゼンヒ</t>
    </rPh>
    <phoneticPr fontId="9"/>
  </si>
  <si>
    <t>棟外部</t>
    <rPh sb="0" eb="1">
      <t>トウ</t>
    </rPh>
    <rPh sb="1" eb="3">
      <t>ガイブ</t>
    </rPh>
    <phoneticPr fontId="9"/>
  </si>
  <si>
    <t>仮設工事</t>
  </si>
  <si>
    <t>←屋根丸環取付(90箇所)</t>
    <rPh sb="1" eb="3">
      <t>ヤネ</t>
    </rPh>
    <rPh sb="3" eb="5">
      <t>マルカン</t>
    </rPh>
    <rPh sb="5" eb="7">
      <t>トリツケ</t>
    </rPh>
    <rPh sb="10" eb="12">
      <t>カショ</t>
    </rPh>
    <phoneticPr fontId="9"/>
  </si>
  <si>
    <t>屋根防水工事</t>
  </si>
  <si>
    <t>塗装→</t>
    <rPh sb="0" eb="2">
      <t>トソウ</t>
    </rPh>
    <phoneticPr fontId="9"/>
  </si>
  <si>
    <t>←屋根アルミ笠木シート防水シール増打</t>
    <rPh sb="1" eb="3">
      <t>ヤネ</t>
    </rPh>
    <rPh sb="6" eb="8">
      <t>カサギ</t>
    </rPh>
    <rPh sb="11" eb="13">
      <t>ボウスイ</t>
    </rPh>
    <rPh sb="16" eb="17">
      <t>マ</t>
    </rPh>
    <rPh sb="17" eb="18">
      <t>ウ</t>
    </rPh>
    <phoneticPr fontId="9"/>
  </si>
  <si>
    <t>サービスバルコニー網入ガラス補修→</t>
    <rPh sb="9" eb="10">
      <t>アミ</t>
    </rPh>
    <rPh sb="10" eb="11">
      <t>イ</t>
    </rPh>
    <rPh sb="14" eb="16">
      <t>ホシュウ</t>
    </rPh>
    <phoneticPr fontId="9"/>
  </si>
  <si>
    <t>屋根防水補修調査委託費↑</t>
    <rPh sb="0" eb="2">
      <t>ヤネ</t>
    </rPh>
    <rPh sb="2" eb="4">
      <t>ボウスイ</t>
    </rPh>
    <rPh sb="4" eb="6">
      <t>ホシュウ</t>
    </rPh>
    <rPh sb="6" eb="8">
      <t>チョウサ</t>
    </rPh>
    <rPh sb="8" eb="10">
      <t>イタク</t>
    </rPh>
    <rPh sb="10" eb="11">
      <t>ヒ</t>
    </rPh>
    <phoneticPr fontId="9"/>
  </si>
  <si>
    <t>↑屋根防水仕様立案</t>
    <rPh sb="1" eb="3">
      <t>ヤネ</t>
    </rPh>
    <rPh sb="3" eb="5">
      <t>ボウスイ</t>
    </rPh>
    <rPh sb="5" eb="7">
      <t>シヨウ</t>
    </rPh>
    <rPh sb="7" eb="9">
      <t>リツアン</t>
    </rPh>
    <phoneticPr fontId="9"/>
  </si>
  <si>
    <t>屋根防水調査↑</t>
    <rPh sb="0" eb="2">
      <t>ヤネ</t>
    </rPh>
    <rPh sb="2" eb="4">
      <t>ボウスイ</t>
    </rPh>
    <rPh sb="4" eb="6">
      <t>チョウサ</t>
    </rPh>
    <phoneticPr fontId="9"/>
  </si>
  <si>
    <t>↑屋根防水仕様作成</t>
    <rPh sb="1" eb="3">
      <t>ヤネ</t>
    </rPh>
    <rPh sb="3" eb="5">
      <t>ボウスイ</t>
    </rPh>
    <rPh sb="5" eb="7">
      <t>シヨウ</t>
    </rPh>
    <rPh sb="7" eb="9">
      <t>サクセイ</t>
    </rPh>
    <phoneticPr fontId="9"/>
  </si>
  <si>
    <t>ﾍﾞﾗﾝﾀﾞﾊﾞﾙｺﾆｰ補修工事</t>
    <rPh sb="12" eb="14">
      <t>ホシュウ</t>
    </rPh>
    <phoneticPr fontId="9"/>
  </si>
  <si>
    <t>←バルコニー笠木床浮き補修</t>
    <rPh sb="6" eb="8">
      <t>カサギ</t>
    </rPh>
    <rPh sb="8" eb="9">
      <t>ユカ</t>
    </rPh>
    <rPh sb="9" eb="10">
      <t>ウ</t>
    </rPh>
    <rPh sb="11" eb="13">
      <t>ホシュウ</t>
    </rPh>
    <phoneticPr fontId="9"/>
  </si>
  <si>
    <t>外壁他仕上工事</t>
  </si>
  <si>
    <t>←リフリート工事共</t>
    <rPh sb="6" eb="8">
      <t>コウジ</t>
    </rPh>
    <rPh sb="8" eb="9">
      <t>トモ</t>
    </rPh>
    <phoneticPr fontId="9"/>
  </si>
  <si>
    <t>←1階ベランダ・サービスバルコニー天井新規塗装共(棟番号塗装共)</t>
    <rPh sb="2" eb="3">
      <t>カイ</t>
    </rPh>
    <rPh sb="17" eb="19">
      <t>テンジョウ</t>
    </rPh>
    <rPh sb="19" eb="21">
      <t>シンキ</t>
    </rPh>
    <rPh sb="21" eb="23">
      <t>トソウ</t>
    </rPh>
    <rPh sb="23" eb="24">
      <t>トモ</t>
    </rPh>
    <rPh sb="25" eb="26">
      <t>トウ</t>
    </rPh>
    <rPh sb="26" eb="28">
      <t>バンゴウ</t>
    </rPh>
    <rPh sb="28" eb="30">
      <t>トソウ</t>
    </rPh>
    <rPh sb="30" eb="31">
      <t>トモ</t>
    </rPh>
    <phoneticPr fontId="9"/>
  </si>
  <si>
    <t>外壁目地ｼｰﾘﾝｸﾞ工事</t>
  </si>
  <si>
    <t>←シール全面打替え(屋根・壁入隅シール追加)</t>
    <rPh sb="4" eb="6">
      <t>ゼンメン</t>
    </rPh>
    <rPh sb="6" eb="8">
      <t>ウチカ</t>
    </rPh>
    <rPh sb="10" eb="12">
      <t>ヤネ</t>
    </rPh>
    <rPh sb="13" eb="14">
      <t>カベ</t>
    </rPh>
    <rPh sb="14" eb="16">
      <t>イリスミ</t>
    </rPh>
    <rPh sb="19" eb="21">
      <t>ツイカ</t>
    </rPh>
    <phoneticPr fontId="9"/>
  </si>
  <si>
    <t>階段室工事</t>
    <rPh sb="0" eb="2">
      <t>カイダン</t>
    </rPh>
    <rPh sb="2" eb="3">
      <t>シツ</t>
    </rPh>
    <rPh sb="3" eb="5">
      <t>コウジ</t>
    </rPh>
    <phoneticPr fontId="5"/>
  </si>
  <si>
    <t>←階段予備材</t>
    <rPh sb="1" eb="3">
      <t>カイダン</t>
    </rPh>
    <rPh sb="3" eb="5">
      <t>ヨビ</t>
    </rPh>
    <rPh sb="5" eb="6">
      <t>ザイ</t>
    </rPh>
    <phoneticPr fontId="9"/>
  </si>
  <si>
    <t>階段室床・踏面周囲シール・手摺下笠木浮き補修→</t>
    <rPh sb="0" eb="2">
      <t>カイダン</t>
    </rPh>
    <rPh sb="2" eb="3">
      <t>シツ</t>
    </rPh>
    <rPh sb="3" eb="4">
      <t>ユカ</t>
    </rPh>
    <rPh sb="5" eb="6">
      <t>フ</t>
    </rPh>
    <rPh sb="6" eb="7">
      <t>メン</t>
    </rPh>
    <rPh sb="7" eb="9">
      <t>シュウイ</t>
    </rPh>
    <rPh sb="13" eb="15">
      <t>テスリ</t>
    </rPh>
    <rPh sb="15" eb="16">
      <t>シタ</t>
    </rPh>
    <rPh sb="16" eb="18">
      <t>カサギ</t>
    </rPh>
    <rPh sb="18" eb="19">
      <t>ウ</t>
    </rPh>
    <rPh sb="20" eb="22">
      <t>ホシュウ</t>
    </rPh>
    <phoneticPr fontId="9"/>
  </si>
  <si>
    <t>D1踊場補修→</t>
    <rPh sb="2" eb="4">
      <t>オドリバ</t>
    </rPh>
    <rPh sb="4" eb="6">
      <t>ホシュウ</t>
    </rPh>
    <phoneticPr fontId="9"/>
  </si>
  <si>
    <t>←階段室腐食竪樋取替</t>
    <rPh sb="1" eb="3">
      <t>カイダン</t>
    </rPh>
    <rPh sb="3" eb="4">
      <t>シツ</t>
    </rPh>
    <rPh sb="4" eb="6">
      <t>フショク</t>
    </rPh>
    <rPh sb="6" eb="8">
      <t>タテトイ</t>
    </rPh>
    <rPh sb="8" eb="10">
      <t>トリカ</t>
    </rPh>
    <phoneticPr fontId="9"/>
  </si>
  <si>
    <t>←床ｼｰﾙ補修</t>
    <rPh sb="1" eb="2">
      <t>ユカ</t>
    </rPh>
    <rPh sb="5" eb="7">
      <t>ホシュウ</t>
    </rPh>
    <phoneticPr fontId="9"/>
  </si>
  <si>
    <t>手摺増設→</t>
    <rPh sb="0" eb="2">
      <t>テスリ</t>
    </rPh>
    <rPh sb="2" eb="4">
      <t>ゾウセツ</t>
    </rPh>
    <phoneticPr fontId="9"/>
  </si>
  <si>
    <t>←室名札取替え</t>
    <rPh sb="1" eb="4">
      <t>シツメイフダ</t>
    </rPh>
    <rPh sb="4" eb="6">
      <t>トリカ</t>
    </rPh>
    <phoneticPr fontId="9"/>
  </si>
  <si>
    <t>E1階段手摺試験取付→</t>
    <rPh sb="2" eb="4">
      <t>カイダン</t>
    </rPh>
    <rPh sb="4" eb="6">
      <t>テスリ</t>
    </rPh>
    <rPh sb="6" eb="8">
      <t>シケン</t>
    </rPh>
    <rPh sb="8" eb="10">
      <t>トリツケ</t>
    </rPh>
    <phoneticPr fontId="9"/>
  </si>
  <si>
    <t>階段手摺塗装↑</t>
    <rPh sb="0" eb="2">
      <t>カイダン</t>
    </rPh>
    <rPh sb="2" eb="4">
      <t>テスリ</t>
    </rPh>
    <rPh sb="4" eb="6">
      <t>トソウ</t>
    </rPh>
    <phoneticPr fontId="9"/>
  </si>
  <si>
    <t>↑踊場踏面ｼｰﾙ</t>
    <rPh sb="1" eb="3">
      <t>オドリバ</t>
    </rPh>
    <rPh sb="3" eb="5">
      <t>フミヅラ</t>
    </rPh>
    <phoneticPr fontId="9"/>
  </si>
  <si>
    <t>←集合郵便受名札カバー一部取替</t>
    <rPh sb="1" eb="3">
      <t>シュウゴウ</t>
    </rPh>
    <rPh sb="3" eb="6">
      <t>ユウビンウ</t>
    </rPh>
    <rPh sb="6" eb="8">
      <t>ナフダ</t>
    </rPh>
    <rPh sb="11" eb="13">
      <t>イチブ</t>
    </rPh>
    <rPh sb="13" eb="15">
      <t>トリカ</t>
    </rPh>
    <phoneticPr fontId="9"/>
  </si>
  <si>
    <t>←集合郵便受取替え</t>
    <rPh sb="1" eb="3">
      <t>シュウゴウ</t>
    </rPh>
    <rPh sb="3" eb="6">
      <t>ユウビンウ</t>
    </rPh>
    <rPh sb="6" eb="8">
      <t>トリカ</t>
    </rPh>
    <phoneticPr fontId="9"/>
  </si>
  <si>
    <t>集合郵便受名札カバー取替→</t>
    <rPh sb="0" eb="2">
      <t>シュウゴウ</t>
    </rPh>
    <rPh sb="2" eb="5">
      <t>ユウビンウ</t>
    </rPh>
    <rPh sb="5" eb="7">
      <t>ナフダ</t>
    </rPh>
    <rPh sb="10" eb="12">
      <t>トリカ</t>
    </rPh>
    <phoneticPr fontId="9"/>
  </si>
  <si>
    <t>←木製手摺ウレタン塗装</t>
    <rPh sb="1" eb="3">
      <t>モクセイ</t>
    </rPh>
    <rPh sb="3" eb="5">
      <t>テスリ</t>
    </rPh>
    <rPh sb="9" eb="11">
      <t>トソウ</t>
    </rPh>
    <phoneticPr fontId="9"/>
  </si>
  <si>
    <t>←一階階段室床タイル張り</t>
    <rPh sb="1" eb="3">
      <t>イッカイ</t>
    </rPh>
    <rPh sb="3" eb="5">
      <t>カイダン</t>
    </rPh>
    <rPh sb="5" eb="6">
      <t>シツ</t>
    </rPh>
    <rPh sb="6" eb="7">
      <t>ユカ</t>
    </rPh>
    <rPh sb="10" eb="11">
      <t>バ</t>
    </rPh>
    <phoneticPr fontId="9"/>
  </si>
  <si>
    <t>←階段室竪樋中継ドレーンエポタール塗り追加</t>
    <rPh sb="1" eb="3">
      <t>カイダン</t>
    </rPh>
    <rPh sb="3" eb="4">
      <t>シツ</t>
    </rPh>
    <rPh sb="4" eb="6">
      <t>タテトイ</t>
    </rPh>
    <rPh sb="6" eb="8">
      <t>チュウケイ</t>
    </rPh>
    <rPh sb="17" eb="18">
      <t>ヌ</t>
    </rPh>
    <rPh sb="19" eb="21">
      <t>ツイカ</t>
    </rPh>
    <phoneticPr fontId="9"/>
  </si>
  <si>
    <t>←階段室消火器BOX塗装とシール</t>
    <rPh sb="1" eb="3">
      <t>カイダン</t>
    </rPh>
    <rPh sb="3" eb="4">
      <t>シツ</t>
    </rPh>
    <rPh sb="4" eb="7">
      <t>ショウカキ</t>
    </rPh>
    <rPh sb="10" eb="12">
      <t>トソウ</t>
    </rPh>
    <phoneticPr fontId="9"/>
  </si>
  <si>
    <t>←階段室床・踏面シート張り</t>
    <rPh sb="1" eb="3">
      <t>カイダン</t>
    </rPh>
    <rPh sb="3" eb="4">
      <t>シツ</t>
    </rPh>
    <rPh sb="4" eb="5">
      <t>ユカ</t>
    </rPh>
    <rPh sb="6" eb="7">
      <t>フ</t>
    </rPh>
    <rPh sb="7" eb="8">
      <t>メン</t>
    </rPh>
    <rPh sb="11" eb="12">
      <t>ハ</t>
    </rPh>
    <phoneticPr fontId="9"/>
  </si>
  <si>
    <t>←階段室掲示板の塗替え</t>
    <rPh sb="1" eb="3">
      <t>カイダン</t>
    </rPh>
    <rPh sb="3" eb="4">
      <t>シツ</t>
    </rPh>
    <rPh sb="4" eb="7">
      <t>ケイジバン</t>
    </rPh>
    <rPh sb="8" eb="10">
      <t>ヌリカ</t>
    </rPh>
    <phoneticPr fontId="9"/>
  </si>
  <si>
    <t>←階段室照明カバー取替え</t>
    <rPh sb="0" eb="3">
      <t>ヤジルシカイダン</t>
    </rPh>
    <rPh sb="3" eb="4">
      <t>シツ</t>
    </rPh>
    <rPh sb="4" eb="6">
      <t>ショウメイ</t>
    </rPh>
    <rPh sb="9" eb="11">
      <t>トリカ</t>
    </rPh>
    <phoneticPr fontId="9"/>
  </si>
  <si>
    <t>定期点検塗装↓</t>
  </si>
  <si>
    <t>←階段室清掃</t>
    <rPh sb="1" eb="3">
      <t>カイダン</t>
    </rPh>
    <rPh sb="3" eb="4">
      <t>シツ</t>
    </rPh>
    <rPh sb="4" eb="6">
      <t>セイソウ</t>
    </rPh>
    <phoneticPr fontId="9"/>
  </si>
  <si>
    <t>鉄部他塗装工事</t>
  </si>
  <si>
    <t>←共用部ﾍﾟﾝｷ補修</t>
    <rPh sb="1" eb="4">
      <t>キョウヨウブ</t>
    </rPh>
    <rPh sb="8" eb="10">
      <t>ホシュウ</t>
    </rPh>
    <phoneticPr fontId="9"/>
  </si>
  <si>
    <t>←鉄部塗装</t>
    <rPh sb="1" eb="3">
      <t>テツブ</t>
    </rPh>
    <rPh sb="3" eb="5">
      <t>トソウ</t>
    </rPh>
    <phoneticPr fontId="9"/>
  </si>
  <si>
    <t>定期点検塗装→</t>
    <rPh sb="0" eb="4">
      <t>テイキテンケン</t>
    </rPh>
    <rPh sb="4" eb="6">
      <t>トソウ</t>
    </rPh>
    <phoneticPr fontId="9"/>
  </si>
  <si>
    <t>基礎補修→</t>
    <rPh sb="0" eb="2">
      <t>キソ</t>
    </rPh>
    <rPh sb="2" eb="4">
      <t>ホシュウ</t>
    </rPh>
    <phoneticPr fontId="9"/>
  </si>
  <si>
    <t>←布基礎換気工事</t>
    <rPh sb="1" eb="2">
      <t>ヌノ</t>
    </rPh>
    <rPh sb="2" eb="4">
      <t>キソ</t>
    </rPh>
    <rPh sb="4" eb="6">
      <t>カンキ</t>
    </rPh>
    <rPh sb="6" eb="8">
      <t>コウジ</t>
    </rPh>
    <phoneticPr fontId="9"/>
  </si>
  <si>
    <t>←基礎廻り水切笠木塗膜防水加工(屋上妻壁ウエット継手・Bタイプ棟窓台庇塗膜防水含む)</t>
    <rPh sb="1" eb="3">
      <t>キソ</t>
    </rPh>
    <rPh sb="3" eb="4">
      <t>マワ</t>
    </rPh>
    <rPh sb="5" eb="7">
      <t>ミズキ</t>
    </rPh>
    <rPh sb="7" eb="9">
      <t>カサギ</t>
    </rPh>
    <rPh sb="9" eb="11">
      <t>トマク</t>
    </rPh>
    <rPh sb="11" eb="13">
      <t>ボウスイ</t>
    </rPh>
    <rPh sb="13" eb="15">
      <t>カコウ</t>
    </rPh>
    <rPh sb="16" eb="18">
      <t>オクジョウ</t>
    </rPh>
    <rPh sb="18" eb="20">
      <t>ツマカベ</t>
    </rPh>
    <rPh sb="24" eb="26">
      <t>ツギテ</t>
    </rPh>
    <rPh sb="31" eb="32">
      <t>トウ</t>
    </rPh>
    <rPh sb="32" eb="33">
      <t>マド</t>
    </rPh>
    <rPh sb="33" eb="34">
      <t>ダイ</t>
    </rPh>
    <rPh sb="34" eb="35">
      <t>ヒサシ</t>
    </rPh>
    <rPh sb="35" eb="37">
      <t>トマク</t>
    </rPh>
    <rPh sb="37" eb="39">
      <t>ボウスイ</t>
    </rPh>
    <rPh sb="39" eb="40">
      <t>フク</t>
    </rPh>
    <phoneticPr fontId="9"/>
  </si>
  <si>
    <t>床下換気口取替え↑</t>
    <rPh sb="0" eb="2">
      <t>ユカシタ</t>
    </rPh>
    <rPh sb="2" eb="5">
      <t>カンキコウ</t>
    </rPh>
    <rPh sb="5" eb="7">
      <t>トリカ</t>
    </rPh>
    <phoneticPr fontId="9"/>
  </si>
  <si>
    <t>←一階床下天井断熱材吹付新設</t>
    <rPh sb="1" eb="3">
      <t>イッカイ</t>
    </rPh>
    <rPh sb="3" eb="5">
      <t>ユカシタ</t>
    </rPh>
    <rPh sb="5" eb="7">
      <t>テンジョウ</t>
    </rPh>
    <rPh sb="7" eb="10">
      <t>ダンネツザイ</t>
    </rPh>
    <rPh sb="10" eb="12">
      <t>フキツケ</t>
    </rPh>
    <rPh sb="12" eb="14">
      <t>シンセツ</t>
    </rPh>
    <phoneticPr fontId="9"/>
  </si>
  <si>
    <t>サービスバルコニー・バルコニー隔て壁</t>
    <phoneticPr fontId="9"/>
  </si>
  <si>
    <t>←スレート・ガラス押え金物補修</t>
    <rPh sb="9" eb="10">
      <t>オサ</t>
    </rPh>
    <rPh sb="11" eb="13">
      <t>カナモノ</t>
    </rPh>
    <rPh sb="13" eb="15">
      <t>ホシュウ</t>
    </rPh>
    <phoneticPr fontId="9"/>
  </si>
  <si>
    <t>←隔て壁鉄部腐食部取替え</t>
    <rPh sb="1" eb="2">
      <t>ヘダ</t>
    </rPh>
    <rPh sb="3" eb="4">
      <t>カベ</t>
    </rPh>
    <rPh sb="4" eb="6">
      <t>テツブ</t>
    </rPh>
    <rPh sb="6" eb="8">
      <t>フショク</t>
    </rPh>
    <rPh sb="8" eb="9">
      <t>ブ</t>
    </rPh>
    <rPh sb="9" eb="11">
      <t>トリカ</t>
    </rPh>
    <phoneticPr fontId="9"/>
  </si>
  <si>
    <t>←ガラス・大平板周囲シーリング</t>
    <rPh sb="5" eb="6">
      <t>オオ</t>
    </rPh>
    <rPh sb="6" eb="8">
      <t>ヒライタ</t>
    </rPh>
    <rPh sb="8" eb="10">
      <t>シュウイ</t>
    </rPh>
    <phoneticPr fontId="9"/>
  </si>
  <si>
    <t>←網入りガラス破損予防工事</t>
    <rPh sb="1" eb="2">
      <t>アミ</t>
    </rPh>
    <rPh sb="2" eb="3">
      <t>イ</t>
    </rPh>
    <rPh sb="7" eb="9">
      <t>ハソン</t>
    </rPh>
    <rPh sb="9" eb="11">
      <t>ヨボウ</t>
    </rPh>
    <rPh sb="11" eb="13">
      <t>コウジ</t>
    </rPh>
    <phoneticPr fontId="9"/>
  </si>
  <si>
    <t>←隔て壁上下鳩除け網取付用フック取付</t>
    <rPh sb="1" eb="2">
      <t>ヘダ</t>
    </rPh>
    <rPh sb="3" eb="4">
      <t>カベ</t>
    </rPh>
    <rPh sb="4" eb="6">
      <t>ウエシタ</t>
    </rPh>
    <rPh sb="6" eb="7">
      <t>ハト</t>
    </rPh>
    <rPh sb="7" eb="8">
      <t>ヨ</t>
    </rPh>
    <rPh sb="9" eb="10">
      <t>アミ</t>
    </rPh>
    <rPh sb="10" eb="13">
      <t>トリツケヨウ</t>
    </rPh>
    <rPh sb="16" eb="18">
      <t>トリツケ</t>
    </rPh>
    <phoneticPr fontId="9"/>
  </si>
  <si>
    <t>←手摺鉄部腐食部修理</t>
    <rPh sb="1" eb="2">
      <t>ヘダ</t>
    </rPh>
    <rPh sb="3" eb="4">
      <t>カベ</t>
    </rPh>
    <rPh sb="4" eb="6">
      <t>テスリ</t>
    </rPh>
    <rPh sb="6" eb="8">
      <t>テツブ</t>
    </rPh>
    <rPh sb="8" eb="10">
      <t>フショクブシュウリ</t>
    </rPh>
    <phoneticPr fontId="9"/>
  </si>
  <si>
    <t>↓鉄部塗装調査補修</t>
    <rPh sb="1" eb="3">
      <t>テツブ</t>
    </rPh>
    <rPh sb="3" eb="5">
      <t>トソウ</t>
    </rPh>
    <rPh sb="5" eb="7">
      <t>チョウサ</t>
    </rPh>
    <rPh sb="7" eb="9">
      <t>ホシュウ</t>
    </rPh>
    <phoneticPr fontId="9"/>
  </si>
  <si>
    <t>←クーラー下マット敷き設置(クーラー仮置き台共)</t>
    <rPh sb="5" eb="6">
      <t>シタ</t>
    </rPh>
    <rPh sb="9" eb="10">
      <t>シ</t>
    </rPh>
    <rPh sb="11" eb="13">
      <t>セッチ</t>
    </rPh>
    <rPh sb="18" eb="20">
      <t>カリオ</t>
    </rPh>
    <rPh sb="21" eb="22">
      <t>ダイ</t>
    </rPh>
    <rPh sb="22" eb="23">
      <t>トモ</t>
    </rPh>
    <phoneticPr fontId="9"/>
  </si>
  <si>
    <t>建具・付属金物等</t>
    <rPh sb="0" eb="2">
      <t>タテグ</t>
    </rPh>
    <rPh sb="3" eb="5">
      <t>フゾク</t>
    </rPh>
    <rPh sb="5" eb="7">
      <t>カナモノ</t>
    </rPh>
    <rPh sb="7" eb="8">
      <t>トウ</t>
    </rPh>
    <phoneticPr fontId="5"/>
  </si>
  <si>
    <t>ﾍﾞﾗﾝﾀﾞ物置木製扉修理→</t>
    <rPh sb="6" eb="8">
      <t>モノオキ</t>
    </rPh>
    <rPh sb="8" eb="10">
      <t>モクセイ</t>
    </rPh>
    <rPh sb="10" eb="11">
      <t>トビラ</t>
    </rPh>
    <rPh sb="11" eb="13">
      <t>シュウリ</t>
    </rPh>
    <phoneticPr fontId="9"/>
  </si>
  <si>
    <t>建具備品常備→→</t>
    <rPh sb="0" eb="2">
      <t>タテグ</t>
    </rPh>
    <rPh sb="2" eb="4">
      <t>ビヒン</t>
    </rPh>
    <rPh sb="4" eb="6">
      <t>ジョウビ</t>
    </rPh>
    <phoneticPr fontId="9"/>
  </si>
  <si>
    <t xml:space="preserve">　←← 建具備品常備 </t>
    <rPh sb="4" eb="6">
      <t>タテグ</t>
    </rPh>
    <rPh sb="6" eb="8">
      <t>ビヒン</t>
    </rPh>
    <rPh sb="8" eb="10">
      <t>ジョウビ</t>
    </rPh>
    <phoneticPr fontId="9"/>
  </si>
  <si>
    <t>←サッシ更新</t>
    <rPh sb="4" eb="6">
      <t>コウシン</t>
    </rPh>
    <phoneticPr fontId="5"/>
  </si>
  <si>
    <t>↑ﾚﾝｼﾞﾌｰﾄ用換気更新</t>
    <rPh sb="8" eb="9">
      <t>ヨウ</t>
    </rPh>
    <rPh sb="10" eb="12">
      <t>コウシン</t>
    </rPh>
    <rPh sb="11" eb="13">
      <t>コウシン</t>
    </rPh>
    <phoneticPr fontId="9"/>
  </si>
  <si>
    <t>↑玄関扉・MBX扉取替↑</t>
    <rPh sb="1" eb="4">
      <t>ゲンカントビラ</t>
    </rPh>
    <rPh sb="8" eb="9">
      <t>トビラ</t>
    </rPh>
    <rPh sb="9" eb="11">
      <t>トリカエ</t>
    </rPh>
    <phoneticPr fontId="9"/>
  </si>
  <si>
    <t>↑ﾍﾞﾗﾝﾀﾞ物置木製扉取替</t>
    <rPh sb="7" eb="9">
      <t>モノオキ</t>
    </rPh>
    <rPh sb="9" eb="11">
      <t>モクセイ</t>
    </rPh>
    <rPh sb="11" eb="12">
      <t>トビラ</t>
    </rPh>
    <rPh sb="12" eb="14">
      <t>トリカエ</t>
    </rPh>
    <phoneticPr fontId="9"/>
  </si>
  <si>
    <t>←アルミサッシフッ素樹脂コーテイング</t>
    <rPh sb="9" eb="10">
      <t>ソ</t>
    </rPh>
    <rPh sb="10" eb="12">
      <t>ジュシ</t>
    </rPh>
    <phoneticPr fontId="9"/>
  </si>
  <si>
    <t>↑網戸可動式に取替え</t>
    <rPh sb="1" eb="3">
      <t>アミド</t>
    </rPh>
    <rPh sb="3" eb="6">
      <t>カドウシキ</t>
    </rPh>
    <rPh sb="7" eb="9">
      <t>トリカ</t>
    </rPh>
    <phoneticPr fontId="9"/>
  </si>
  <si>
    <t>←アルミサッシ点検・修理</t>
    <rPh sb="7" eb="9">
      <t>テンケン</t>
    </rPh>
    <rPh sb="10" eb="12">
      <t>シュウリ</t>
    </rPh>
    <phoneticPr fontId="9"/>
  </si>
  <si>
    <t>←建具修理調査</t>
    <rPh sb="1" eb="3">
      <t>タテグ</t>
    </rPh>
    <rPh sb="3" eb="5">
      <t>シュウリ</t>
    </rPh>
    <rPh sb="5" eb="7">
      <t>チョウサ</t>
    </rPh>
    <phoneticPr fontId="9"/>
  </si>
  <si>
    <t>←ジャロジーサッシ水切り取付</t>
    <rPh sb="9" eb="11">
      <t>ミズキ</t>
    </rPh>
    <rPh sb="12" eb="14">
      <t>トリツケ</t>
    </rPh>
    <phoneticPr fontId="9"/>
  </si>
  <si>
    <t>←ベランダ物置扉取替え・修理</t>
    <rPh sb="5" eb="7">
      <t>モノオキ</t>
    </rPh>
    <rPh sb="7" eb="8">
      <t>トビラ</t>
    </rPh>
    <rPh sb="8" eb="10">
      <t>トリカ</t>
    </rPh>
    <rPh sb="12" eb="14">
      <t>シュウリ</t>
    </rPh>
    <phoneticPr fontId="9"/>
  </si>
  <si>
    <t>その他棟修繕費</t>
    <rPh sb="2" eb="3">
      <t>タ</t>
    </rPh>
    <rPh sb="3" eb="4">
      <t>トウ</t>
    </rPh>
    <rPh sb="4" eb="7">
      <t>シュウゼンヒ</t>
    </rPh>
    <phoneticPr fontId="9"/>
  </si>
  <si>
    <t>←その他金額調整</t>
    <rPh sb="3" eb="4">
      <t>タ</t>
    </rPh>
    <rPh sb="4" eb="6">
      <t>キンガク</t>
    </rPh>
    <rPh sb="6" eb="8">
      <t>チョウセイ</t>
    </rPh>
    <phoneticPr fontId="9"/>
  </si>
  <si>
    <t>セントラルヒーティング開口塞→</t>
    <rPh sb="11" eb="13">
      <t>カイコウ</t>
    </rPh>
    <rPh sb="13" eb="14">
      <t>フサ</t>
    </rPh>
    <phoneticPr fontId="9"/>
  </si>
  <si>
    <r>
      <rPr>
        <sz val="8"/>
        <color rgb="FF0000FF"/>
        <rFont val="ＭＳ 明朝"/>
        <family val="1"/>
        <charset val="128"/>
      </rPr>
      <t>←</t>
    </r>
    <r>
      <rPr>
        <sz val="10"/>
        <color rgb="FF0000FF"/>
        <rFont val="ＭＳ 明朝"/>
        <family val="1"/>
        <charset val="128"/>
      </rPr>
      <t>セントラルヒーティング木枠腐食部取替</t>
    </r>
    <rPh sb="12" eb="13">
      <t>モク</t>
    </rPh>
    <rPh sb="13" eb="14">
      <t>ワク</t>
    </rPh>
    <rPh sb="14" eb="16">
      <t>フショク</t>
    </rPh>
    <rPh sb="16" eb="17">
      <t>ブ</t>
    </rPh>
    <rPh sb="17" eb="19">
      <t>トリカエ</t>
    </rPh>
    <phoneticPr fontId="9"/>
  </si>
  <si>
    <t>漏水関係含↑</t>
    <rPh sb="0" eb="2">
      <t>ロウスイ</t>
    </rPh>
    <rPh sb="2" eb="4">
      <t>カンケイ</t>
    </rPh>
    <rPh sb="4" eb="5">
      <t>フク</t>
    </rPh>
    <phoneticPr fontId="9"/>
  </si>
  <si>
    <t>棟建物修繕・改善費</t>
    <rPh sb="0" eb="1">
      <t>トウ</t>
    </rPh>
    <rPh sb="1" eb="3">
      <t>タテモノ</t>
    </rPh>
    <rPh sb="3" eb="5">
      <t>シュウゼン</t>
    </rPh>
    <rPh sb="6" eb="9">
      <t>カイゼンヒ</t>
    </rPh>
    <phoneticPr fontId="9"/>
  </si>
  <si>
    <t>バルコニー手摺補修→</t>
    <rPh sb="5" eb="7">
      <t>テスリ</t>
    </rPh>
    <rPh sb="7" eb="9">
      <t>ホシュウ</t>
    </rPh>
    <phoneticPr fontId="9"/>
  </si>
  <si>
    <t>←PC版補修</t>
    <rPh sb="3" eb="4">
      <t>バン</t>
    </rPh>
    <rPh sb="4" eb="6">
      <t>ホシュウ</t>
    </rPh>
    <phoneticPr fontId="9"/>
  </si>
  <si>
    <t>↑鉄部手摺修理</t>
    <rPh sb="1" eb="3">
      <t>テツブ</t>
    </rPh>
    <rPh sb="3" eb="5">
      <t>テスリ</t>
    </rPh>
    <rPh sb="5" eb="7">
      <t>シュウリ</t>
    </rPh>
    <phoneticPr fontId="9"/>
  </si>
  <si>
    <t>躯体鉄筋露出部補修→</t>
    <rPh sb="0" eb="2">
      <t>クタイ</t>
    </rPh>
    <rPh sb="2" eb="4">
      <t>テッキン</t>
    </rPh>
    <rPh sb="4" eb="6">
      <t>ロシュツ</t>
    </rPh>
    <rPh sb="6" eb="7">
      <t>ブ</t>
    </rPh>
    <rPh sb="7" eb="9">
      <t>ホシュウ</t>
    </rPh>
    <phoneticPr fontId="9"/>
  </si>
  <si>
    <r>
      <rPr>
        <sz val="8"/>
        <color rgb="FF0000FF"/>
        <rFont val="ＭＳ 明朝"/>
        <family val="1"/>
        <charset val="128"/>
      </rPr>
      <t>セントラルヒーティング</t>
    </r>
    <r>
      <rPr>
        <sz val="10"/>
        <color indexed="12"/>
        <rFont val="ＭＳ 明朝"/>
        <family val="1"/>
        <charset val="128"/>
      </rPr>
      <t>網ガラス取替↑</t>
    </r>
    <rPh sb="11" eb="12">
      <t>アミ</t>
    </rPh>
    <rPh sb="15" eb="17">
      <t>トリカエ</t>
    </rPh>
    <phoneticPr fontId="9"/>
  </si>
  <si>
    <t>←躯体鉄筋露出部補修</t>
    <rPh sb="1" eb="3">
      <t>クタイ</t>
    </rPh>
    <rPh sb="3" eb="5">
      <t>テッキン</t>
    </rPh>
    <rPh sb="5" eb="7">
      <t>ロシュツ</t>
    </rPh>
    <rPh sb="7" eb="8">
      <t>ブ</t>
    </rPh>
    <rPh sb="8" eb="10">
      <t>ホシュウ</t>
    </rPh>
    <phoneticPr fontId="9"/>
  </si>
  <si>
    <t>棟番号取替え→</t>
    <rPh sb="0" eb="1">
      <t>トウ</t>
    </rPh>
    <rPh sb="1" eb="3">
      <t>バンゴウ</t>
    </rPh>
    <rPh sb="3" eb="5">
      <t>トリカ</t>
    </rPh>
    <phoneticPr fontId="9"/>
  </si>
  <si>
    <t>←棟・階段表示文字書き</t>
    <rPh sb="1" eb="2">
      <t>トウ</t>
    </rPh>
    <rPh sb="3" eb="5">
      <t>カイダン</t>
    </rPh>
    <rPh sb="5" eb="7">
      <t>ヒョウジ</t>
    </rPh>
    <rPh sb="7" eb="9">
      <t>モジ</t>
    </rPh>
    <rPh sb="9" eb="10">
      <t>ガ</t>
    </rPh>
    <phoneticPr fontId="9"/>
  </si>
  <si>
    <t>←屋根・ベランダPC版接合部・天井・鼻先シーリング</t>
    <rPh sb="1" eb="3">
      <t>ヤネ</t>
    </rPh>
    <rPh sb="10" eb="11">
      <t>バン</t>
    </rPh>
    <rPh sb="11" eb="13">
      <t>セツゴウ</t>
    </rPh>
    <rPh sb="13" eb="14">
      <t>ブ</t>
    </rPh>
    <rPh sb="15" eb="17">
      <t>テンジョウ</t>
    </rPh>
    <rPh sb="18" eb="20">
      <t>ハナサキ</t>
    </rPh>
    <phoneticPr fontId="9"/>
  </si>
  <si>
    <t>←Cタイプウエザーカバー取替え</t>
    <rPh sb="12" eb="14">
      <t>トリカ</t>
    </rPh>
    <phoneticPr fontId="9"/>
  </si>
  <si>
    <t>←Bタイプ窓手摺付替え</t>
    <rPh sb="5" eb="6">
      <t>マド</t>
    </rPh>
    <rPh sb="6" eb="8">
      <t>テスリ</t>
    </rPh>
    <rPh sb="8" eb="10">
      <t>ツケカ</t>
    </rPh>
    <phoneticPr fontId="9"/>
  </si>
  <si>
    <t>←玄関扉上部横　室名札取替え</t>
    <rPh sb="1" eb="3">
      <t>ゲンカン</t>
    </rPh>
    <rPh sb="3" eb="4">
      <t>トビラ</t>
    </rPh>
    <rPh sb="4" eb="6">
      <t>ジョウブ</t>
    </rPh>
    <rPh sb="6" eb="7">
      <t>ヨコ</t>
    </rPh>
    <rPh sb="8" eb="11">
      <t>シツメイフダ</t>
    </rPh>
    <rPh sb="11" eb="13">
      <t>トリカ</t>
    </rPh>
    <phoneticPr fontId="9"/>
  </si>
  <si>
    <t>←便所レジスター取替え</t>
    <rPh sb="1" eb="3">
      <t>ベンジョ</t>
    </rPh>
    <rPh sb="8" eb="10">
      <t>トリカ</t>
    </rPh>
    <phoneticPr fontId="9"/>
  </si>
  <si>
    <t>←物干し金物一部取替え</t>
    <rPh sb="1" eb="3">
      <t>モノホ</t>
    </rPh>
    <rPh sb="4" eb="6">
      <t>カナモノ</t>
    </rPh>
    <rPh sb="6" eb="8">
      <t>イチブ</t>
    </rPh>
    <rPh sb="8" eb="10">
      <t>トリカ</t>
    </rPh>
    <phoneticPr fontId="9"/>
  </si>
  <si>
    <t>←外壁丸形換気ガラリ破損一部取替え(基礎換気ガラリ含む)</t>
    <rPh sb="1" eb="3">
      <t>ガイヘキ</t>
    </rPh>
    <rPh sb="3" eb="5">
      <t>マルガタ</t>
    </rPh>
    <rPh sb="5" eb="7">
      <t>カンキ</t>
    </rPh>
    <rPh sb="10" eb="12">
      <t>ハソン</t>
    </rPh>
    <rPh sb="12" eb="14">
      <t>イチブ</t>
    </rPh>
    <rPh sb="14" eb="16">
      <t>トリカ</t>
    </rPh>
    <rPh sb="18" eb="20">
      <t>キソ</t>
    </rPh>
    <rPh sb="20" eb="22">
      <t>カンキ</t>
    </rPh>
    <rPh sb="25" eb="26">
      <t>フク</t>
    </rPh>
    <phoneticPr fontId="9"/>
  </si>
  <si>
    <t>←電話端子箱・外灯分電箱破損補修</t>
    <rPh sb="1" eb="3">
      <t>デンワ</t>
    </rPh>
    <rPh sb="3" eb="5">
      <t>タンシ</t>
    </rPh>
    <rPh sb="5" eb="6">
      <t>バコ</t>
    </rPh>
    <rPh sb="7" eb="9">
      <t>ガイトウ</t>
    </rPh>
    <rPh sb="9" eb="11">
      <t>ブンデン</t>
    </rPh>
    <rPh sb="11" eb="12">
      <t>ハコ</t>
    </rPh>
    <rPh sb="12" eb="14">
      <t>ハソン</t>
    </rPh>
    <rPh sb="14" eb="16">
      <t>ホシュウ</t>
    </rPh>
    <phoneticPr fontId="9"/>
  </si>
  <si>
    <t>住戸内・他</t>
    <rPh sb="0" eb="2">
      <t>ジュウコ</t>
    </rPh>
    <rPh sb="2" eb="3">
      <t>ナイ</t>
    </rPh>
    <rPh sb="4" eb="5">
      <t>ホカ</t>
    </rPh>
    <phoneticPr fontId="9"/>
  </si>
  <si>
    <t>点検口取付修理・床壁屋根</t>
    <rPh sb="0" eb="2">
      <t>テンケン</t>
    </rPh>
    <rPh sb="2" eb="3">
      <t>クチ</t>
    </rPh>
    <rPh sb="3" eb="5">
      <t>トリツケ</t>
    </rPh>
    <rPh sb="5" eb="7">
      <t>シュウリ</t>
    </rPh>
    <rPh sb="8" eb="9">
      <t>ユカ</t>
    </rPh>
    <rPh sb="9" eb="10">
      <t>カベ</t>
    </rPh>
    <rPh sb="10" eb="12">
      <t>ヤネ</t>
    </rPh>
    <phoneticPr fontId="9"/>
  </si>
  <si>
    <t>雑・汚水縦排水管点検口壁取付→</t>
    <rPh sb="0" eb="1">
      <t>ザツ</t>
    </rPh>
    <rPh sb="2" eb="4">
      <t>オスイ</t>
    </rPh>
    <rPh sb="4" eb="5">
      <t>タテ</t>
    </rPh>
    <rPh sb="5" eb="7">
      <t>ハイスイ</t>
    </rPh>
    <rPh sb="8" eb="11">
      <t>テンケンコウ</t>
    </rPh>
    <rPh sb="11" eb="12">
      <t>カベ</t>
    </rPh>
    <rPh sb="12" eb="14">
      <t>トリツケ</t>
    </rPh>
    <phoneticPr fontId="9"/>
  </si>
  <si>
    <t>←階段下点検扉改良</t>
    <rPh sb="1" eb="3">
      <t>カイダン</t>
    </rPh>
    <rPh sb="3" eb="4">
      <t>シタ</t>
    </rPh>
    <rPh sb="4" eb="6">
      <t>テンケン</t>
    </rPh>
    <rPh sb="6" eb="7">
      <t>トビラ</t>
    </rPh>
    <rPh sb="7" eb="9">
      <t>カイリョウ</t>
    </rPh>
    <phoneticPr fontId="9"/>
  </si>
  <si>
    <t>↓浴室天井爆裂補修・塗装</t>
  </si>
  <si>
    <t>洗面所床下点検口取付→</t>
    <rPh sb="0" eb="3">
      <t>センメンジョ</t>
    </rPh>
    <rPh sb="3" eb="5">
      <t>ユカシタ</t>
    </rPh>
    <rPh sb="5" eb="7">
      <t>テンケン</t>
    </rPh>
    <rPh sb="7" eb="8">
      <t>グチ</t>
    </rPh>
    <rPh sb="8" eb="10">
      <t>トリツケ</t>
    </rPh>
    <phoneticPr fontId="9"/>
  </si>
  <si>
    <t>←屋上出入口ハッチ修理</t>
    <rPh sb="1" eb="3">
      <t>オクジョウ</t>
    </rPh>
    <rPh sb="3" eb="4">
      <t>デ</t>
    </rPh>
    <rPh sb="4" eb="5">
      <t>イ</t>
    </rPh>
    <rPh sb="5" eb="6">
      <t>グチ</t>
    </rPh>
    <rPh sb="9" eb="11">
      <t>シュウリ</t>
    </rPh>
    <phoneticPr fontId="9"/>
  </si>
  <si>
    <t>定期点検補修(漏水含)</t>
    <rPh sb="0" eb="2">
      <t>テイキ</t>
    </rPh>
    <rPh sb="2" eb="4">
      <t>テンケン</t>
    </rPh>
    <rPh sb="4" eb="6">
      <t>ホシュウ</t>
    </rPh>
    <rPh sb="7" eb="9">
      <t>ロウスイ</t>
    </rPh>
    <rPh sb="9" eb="10">
      <t>フク</t>
    </rPh>
    <phoneticPr fontId="9"/>
  </si>
  <si>
    <t>同上</t>
    <rPh sb="0" eb="2">
      <t>ドウジョウ</t>
    </rPh>
    <phoneticPr fontId="9"/>
  </si>
  <si>
    <t>←浴室天井爆裂補修・塗装</t>
    <phoneticPr fontId="9"/>
  </si>
  <si>
    <t>全体</t>
    <rPh sb="0" eb="2">
      <t>ゼンタイ</t>
    </rPh>
    <phoneticPr fontId="9"/>
  </si>
  <si>
    <t>耐震診断</t>
  </si>
  <si>
    <t>地震防災対策費↓→</t>
  </si>
  <si>
    <t>↓地震防災対策費↓</t>
  </si>
  <si>
    <t>地震防災対策費↓</t>
  </si>
  <si>
    <t>防災対策</t>
  </si>
  <si>
    <t>↑非常給水施設改善</t>
    <rPh sb="1" eb="5">
      <t>ヒジョウキュウスイ</t>
    </rPh>
    <rPh sb="5" eb="7">
      <t>シセツ</t>
    </rPh>
    <rPh sb="7" eb="9">
      <t>カイゼン</t>
    </rPh>
    <phoneticPr fontId="9"/>
  </si>
  <si>
    <t>建　　築　　計</t>
  </si>
  <si>
    <t xml:space="preserve"> </t>
  </si>
  <si>
    <t>（設備工事）</t>
  </si>
  <si>
    <t>↑A1～3給水管取替</t>
    <rPh sb="5" eb="8">
      <t>キュウスイカン</t>
    </rPh>
    <rPh sb="8" eb="10">
      <t>トリカエ</t>
    </rPh>
    <phoneticPr fontId="9"/>
  </si>
  <si>
    <t>住　　棟</t>
    <rPh sb="0" eb="1">
      <t>ジュウ</t>
    </rPh>
    <rPh sb="3" eb="4">
      <t>トウ</t>
    </rPh>
    <phoneticPr fontId="9"/>
  </si>
  <si>
    <t>　　埋設給水管調査↓</t>
    <rPh sb="2" eb="4">
      <t>マイセツ</t>
    </rPh>
    <rPh sb="4" eb="7">
      <t>キュウスイカン</t>
    </rPh>
    <rPh sb="7" eb="9">
      <t>チョウサ</t>
    </rPh>
    <phoneticPr fontId="9"/>
  </si>
  <si>
    <t>給水設備工事・漏水補修</t>
    <rPh sb="7" eb="9">
      <t>ロウスイ</t>
    </rPh>
    <rPh sb="9" eb="11">
      <t>ホシュウ</t>
    </rPh>
    <phoneticPr fontId="5"/>
  </si>
  <si>
    <t>←各戸量水器交換</t>
    <rPh sb="1" eb="2">
      <t>カク</t>
    </rPh>
    <rPh sb="2" eb="3">
      <t>コ</t>
    </rPh>
    <rPh sb="3" eb="6">
      <t>リョウスイキ</t>
    </rPh>
    <rPh sb="6" eb="8">
      <t>コウカン</t>
    </rPh>
    <phoneticPr fontId="9"/>
  </si>
  <si>
    <t>↑埋設給水管腐食調査</t>
    <rPh sb="1" eb="3">
      <t>マイセツ</t>
    </rPh>
    <rPh sb="3" eb="6">
      <t>キュウスイカン</t>
    </rPh>
    <rPh sb="6" eb="8">
      <t>フショク</t>
    </rPh>
    <rPh sb="8" eb="10">
      <t>チョウサ</t>
    </rPh>
    <phoneticPr fontId="9"/>
  </si>
  <si>
    <t>各棟入口給水栓整備↓</t>
    <rPh sb="0" eb="2">
      <t>カクトウ</t>
    </rPh>
    <rPh sb="2" eb="4">
      <t>イリグチ</t>
    </rPh>
    <rPh sb="4" eb="7">
      <t>キュウスイセン</t>
    </rPh>
    <rPh sb="7" eb="9">
      <t>セイビ</t>
    </rPh>
    <phoneticPr fontId="9"/>
  </si>
  <si>
    <t>←床下配管漏水</t>
    <rPh sb="1" eb="3">
      <t>ユカシタ</t>
    </rPh>
    <rPh sb="3" eb="5">
      <t>ハイカン</t>
    </rPh>
    <rPh sb="5" eb="7">
      <t>ロウスイ</t>
    </rPh>
    <phoneticPr fontId="9"/>
  </si>
  <si>
    <t>←給水設備修理</t>
    <rPh sb="1" eb="3">
      <t>キュウスイ</t>
    </rPh>
    <rPh sb="3" eb="5">
      <t>セツビ</t>
    </rPh>
    <rPh sb="5" eb="7">
      <t>シュウリ</t>
    </rPh>
    <phoneticPr fontId="9"/>
  </si>
  <si>
    <t>排水設備工事</t>
  </si>
  <si>
    <t>ﾏﾝﾎｰﾙ塗装</t>
    <rPh sb="5" eb="7">
      <t>トソウ</t>
    </rPh>
    <phoneticPr fontId="9"/>
  </si>
  <si>
    <t>排水管調査・洗浄→</t>
    <rPh sb="0" eb="3">
      <t>ハイスイカン</t>
    </rPh>
    <rPh sb="3" eb="5">
      <t>チョウサ</t>
    </rPh>
    <rPh sb="6" eb="8">
      <t>センジョウ</t>
    </rPh>
    <phoneticPr fontId="9"/>
  </si>
  <si>
    <t>←床下排水管更新</t>
    <rPh sb="1" eb="3">
      <t>ユカシタ</t>
    </rPh>
    <rPh sb="3" eb="5">
      <t>ハイスイ</t>
    </rPh>
    <rPh sb="5" eb="6">
      <t>カン</t>
    </rPh>
    <rPh sb="6" eb="8">
      <t>コウシン</t>
    </rPh>
    <phoneticPr fontId="9"/>
  </si>
  <si>
    <t>↑汚水管漏水汚水管調査↑</t>
    <rPh sb="1" eb="3">
      <t>オスイ</t>
    </rPh>
    <rPh sb="3" eb="4">
      <t>カン</t>
    </rPh>
    <rPh sb="4" eb="6">
      <t>ロウスイ</t>
    </rPh>
    <rPh sb="6" eb="8">
      <t>オスイ</t>
    </rPh>
    <rPh sb="8" eb="9">
      <t>カン</t>
    </rPh>
    <rPh sb="9" eb="11">
      <t>チョウサ</t>
    </rPh>
    <phoneticPr fontId="9"/>
  </si>
  <si>
    <t>↑排水管清掃</t>
    <rPh sb="1" eb="4">
      <t>ハイスイカン</t>
    </rPh>
    <rPh sb="4" eb="6">
      <t>セイソウ</t>
    </rPh>
    <phoneticPr fontId="9"/>
  </si>
  <si>
    <t>公共下水道接続工事↑　</t>
    <rPh sb="0" eb="5">
      <t>コウキョウゲスイドウ</t>
    </rPh>
    <rPh sb="5" eb="7">
      <t>セツゾク</t>
    </rPh>
    <rPh sb="7" eb="9">
      <t>コウジ</t>
    </rPh>
    <phoneticPr fontId="9"/>
  </si>
  <si>
    <t>配管勾配調査費→</t>
    <rPh sb="0" eb="2">
      <t>ハイカン</t>
    </rPh>
    <rPh sb="2" eb="4">
      <t>コウバイ</t>
    </rPh>
    <rPh sb="4" eb="7">
      <t>チョウサヒ</t>
    </rPh>
    <phoneticPr fontId="9"/>
  </si>
  <si>
    <t>電気設備工事</t>
  </si>
  <si>
    <t>←漏電個所の修理</t>
    <rPh sb="1" eb="3">
      <t>ロウデン</t>
    </rPh>
    <rPh sb="3" eb="5">
      <t>カショ</t>
    </rPh>
    <rPh sb="6" eb="8">
      <t>シュウリ</t>
    </rPh>
    <phoneticPr fontId="9"/>
  </si>
  <si>
    <t>↑分電盤他修理</t>
    <rPh sb="1" eb="4">
      <t>ブンデンバン</t>
    </rPh>
    <rPh sb="4" eb="5">
      <t>ホカ</t>
    </rPh>
    <rPh sb="5" eb="7">
      <t>シュウリ</t>
    </rPh>
    <phoneticPr fontId="9"/>
  </si>
  <si>
    <t>受水槽汚水槽警報配線修理↑</t>
    <rPh sb="0" eb="3">
      <t>ジュスイソウ</t>
    </rPh>
    <rPh sb="3" eb="5">
      <t>オスイ</t>
    </rPh>
    <rPh sb="5" eb="6">
      <t>ソウ</t>
    </rPh>
    <rPh sb="6" eb="8">
      <t>ケイホウ</t>
    </rPh>
    <rPh sb="8" eb="10">
      <t>ハイセン</t>
    </rPh>
    <rPh sb="10" eb="12">
      <t>シュウリ</t>
    </rPh>
    <phoneticPr fontId="9"/>
  </si>
  <si>
    <t>電氣容量アップ↑</t>
    <rPh sb="0" eb="2">
      <t>デンキ</t>
    </rPh>
    <rPh sb="2" eb="4">
      <t>ヨウリョウ</t>
    </rPh>
    <phoneticPr fontId="9"/>
  </si>
  <si>
    <r>
      <t>各棟</t>
    </r>
    <r>
      <rPr>
        <sz val="8"/>
        <color rgb="FF0000FF"/>
        <rFont val="ＭＳ 明朝"/>
        <family val="1"/>
        <charset val="128"/>
      </rPr>
      <t>ブレーカー</t>
    </r>
    <r>
      <rPr>
        <sz val="10"/>
        <color indexed="12"/>
        <rFont val="ＭＳ 明朝"/>
        <family val="1"/>
        <charset val="128"/>
      </rPr>
      <t>補修↑</t>
    </r>
    <rPh sb="0" eb="2">
      <t>カクトウ</t>
    </rPh>
    <rPh sb="7" eb="9">
      <t>ホシュウ</t>
    </rPh>
    <phoneticPr fontId="9"/>
  </si>
  <si>
    <t>階段灯取替↑</t>
    <rPh sb="0" eb="2">
      <t>カイダン</t>
    </rPh>
    <rPh sb="2" eb="3">
      <t>アカリ</t>
    </rPh>
    <rPh sb="3" eb="5">
      <t>トリカエ</t>
    </rPh>
    <phoneticPr fontId="9"/>
  </si>
  <si>
    <t>↑分電盤ブレーカ修理</t>
    <rPh sb="1" eb="4">
      <t>ブンデンバン</t>
    </rPh>
    <rPh sb="8" eb="10">
      <t>シュウリ</t>
    </rPh>
    <phoneticPr fontId="9"/>
  </si>
  <si>
    <t>SB照明ｶﾊﾞｰ取替↑</t>
    <rPh sb="2" eb="4">
      <t>ショウメイ</t>
    </rPh>
    <rPh sb="8" eb="10">
      <t>トリカエ</t>
    </rPh>
    <phoneticPr fontId="9"/>
  </si>
  <si>
    <t>↑</t>
    <phoneticPr fontId="9"/>
  </si>
  <si>
    <t>←階段灯自動点滅器取付</t>
    <rPh sb="1" eb="3">
      <t>カイダン</t>
    </rPh>
    <rPh sb="3" eb="4">
      <t>アカリ</t>
    </rPh>
    <rPh sb="4" eb="6">
      <t>ジドウ</t>
    </rPh>
    <rPh sb="6" eb="9">
      <t>テンメツキ</t>
    </rPh>
    <rPh sb="9" eb="11">
      <t>トリツケ</t>
    </rPh>
    <phoneticPr fontId="9"/>
  </si>
  <si>
    <t>分電盤更新↑</t>
    <rPh sb="0" eb="3">
      <t>ブンデンバン</t>
    </rPh>
    <rPh sb="3" eb="5">
      <t>コウシン</t>
    </rPh>
    <phoneticPr fontId="9"/>
  </si>
  <si>
    <t>↑分電盤以降ﾋﾟｯﾄ内調査↑</t>
    <rPh sb="1" eb="4">
      <t>ブンデンバン</t>
    </rPh>
    <rPh sb="4" eb="6">
      <t>イコウ</t>
    </rPh>
    <rPh sb="10" eb="11">
      <t>ナイ</t>
    </rPh>
    <rPh sb="11" eb="13">
      <t>チョウサ</t>
    </rPh>
    <phoneticPr fontId="9"/>
  </si>
  <si>
    <t>←各棟外部分電盤ブレーカー取替</t>
    <phoneticPr fontId="9"/>
  </si>
  <si>
    <t>各棟外部分電盤ブレーカー取替↑</t>
    <phoneticPr fontId="9"/>
  </si>
  <si>
    <t>ガス設備工事</t>
  </si>
  <si>
    <t>A67F34屋外ガス管取替↑</t>
    <rPh sb="6" eb="8">
      <t>オクガイ</t>
    </rPh>
    <rPh sb="10" eb="11">
      <t>カン</t>
    </rPh>
    <rPh sb="11" eb="13">
      <t>トリカエ</t>
    </rPh>
    <phoneticPr fontId="9"/>
  </si>
  <si>
    <t xml:space="preserve">↑F1～3屋外ガス管取替A6↑   </t>
    <rPh sb="5" eb="7">
      <t>オクガイ</t>
    </rPh>
    <rPh sb="9" eb="10">
      <t>カン</t>
    </rPh>
    <rPh sb="10" eb="12">
      <t>トリカエ</t>
    </rPh>
    <phoneticPr fontId="9"/>
  </si>
  <si>
    <t>　↑　　屋外ガス管取替　　↑</t>
    <rPh sb="4" eb="6">
      <t>オクガイ</t>
    </rPh>
    <rPh sb="8" eb="9">
      <t>カン</t>
    </rPh>
    <rPh sb="9" eb="11">
      <t>トリカエ</t>
    </rPh>
    <phoneticPr fontId="9"/>
  </si>
  <si>
    <t>換気・空調設備工事</t>
    <rPh sb="0" eb="2">
      <t>カンキ</t>
    </rPh>
    <rPh sb="3" eb="9">
      <t>クウチョウセツビコウジ</t>
    </rPh>
    <phoneticPr fontId="5"/>
  </si>
  <si>
    <t>防災設備工事</t>
  </si>
  <si>
    <t>←非常給水設備設置</t>
    <rPh sb="1" eb="3">
      <t>ヒジョウ</t>
    </rPh>
    <rPh sb="3" eb="5">
      <t>キュウスイ</t>
    </rPh>
    <rPh sb="5" eb="7">
      <t>セツビ</t>
    </rPh>
    <rPh sb="7" eb="9">
      <t>セッチ</t>
    </rPh>
    <phoneticPr fontId="9"/>
  </si>
  <si>
    <t>火災警報器設置全戸全室</t>
    <rPh sb="0" eb="2">
      <t>カサイ</t>
    </rPh>
    <rPh sb="2" eb="5">
      <t>ケイホウキ</t>
    </rPh>
    <rPh sb="5" eb="7">
      <t>セッチ</t>
    </rPh>
    <rPh sb="7" eb="8">
      <t>ゼン</t>
    </rPh>
    <rPh sb="8" eb="9">
      <t>ト</t>
    </rPh>
    <rPh sb="9" eb="11">
      <t>ゼンシツ</t>
    </rPh>
    <phoneticPr fontId="9"/>
  </si>
  <si>
    <t>設備修繕費</t>
    <rPh sb="0" eb="2">
      <t>セツビ</t>
    </rPh>
    <rPh sb="2" eb="4">
      <t>シュウゼン</t>
    </rPh>
    <rPh sb="4" eb="5">
      <t>ヒ</t>
    </rPh>
    <phoneticPr fontId="9"/>
  </si>
  <si>
    <t>F棟漏水調査復旧↓</t>
    <rPh sb="1" eb="2">
      <t>トウ</t>
    </rPh>
    <rPh sb="2" eb="4">
      <t>ロウスイ</t>
    </rPh>
    <rPh sb="4" eb="6">
      <t>チョウサ</t>
    </rPh>
    <rPh sb="6" eb="8">
      <t>フッキュウ</t>
    </rPh>
    <phoneticPr fontId="9"/>
  </si>
  <si>
    <t>浴室防水補修補助金→</t>
    <rPh sb="0" eb="2">
      <t>ヨクシツ</t>
    </rPh>
    <rPh sb="2" eb="4">
      <t>ボウスイ</t>
    </rPh>
    <rPh sb="4" eb="6">
      <t>ホシュウ</t>
    </rPh>
    <rPh sb="6" eb="9">
      <t>ホジョキン</t>
    </rPh>
    <phoneticPr fontId="9"/>
  </si>
  <si>
    <t>付属設備修繕費</t>
    <rPh sb="0" eb="2">
      <t>フゾク</t>
    </rPh>
    <rPh sb="2" eb="4">
      <t>セツビ</t>
    </rPh>
    <rPh sb="4" eb="7">
      <t>シュウゼンヒ</t>
    </rPh>
    <phoneticPr fontId="9"/>
  </si>
  <si>
    <t>A5-303浴室漏水↑</t>
    <rPh sb="6" eb="8">
      <t>ヨクシツ</t>
    </rPh>
    <rPh sb="8" eb="10">
      <t>ロウスイ</t>
    </rPh>
    <phoneticPr fontId="9"/>
  </si>
  <si>
    <t>↑浴室漏水予防工事↑</t>
    <rPh sb="1" eb="3">
      <t>ヨクシツ</t>
    </rPh>
    <rPh sb="3" eb="5">
      <t>ロウスイ</t>
    </rPh>
    <rPh sb="5" eb="7">
      <t>ヨボウ</t>
    </rPh>
    <rPh sb="7" eb="9">
      <t>コウジ</t>
    </rPh>
    <phoneticPr fontId="9"/>
  </si>
  <si>
    <t>浴室漏水↑</t>
    <rPh sb="0" eb="2">
      <t>ヨクシツ</t>
    </rPh>
    <rPh sb="2" eb="4">
      <t>ロウスイ</t>
    </rPh>
    <phoneticPr fontId="9"/>
  </si>
  <si>
    <t>↑浴室防水補助金　↑</t>
    <rPh sb="1" eb="3">
      <t>ヨクシツ</t>
    </rPh>
    <rPh sb="3" eb="5">
      <t>ボウスイ</t>
    </rPh>
    <rPh sb="5" eb="8">
      <t>ホジョキン</t>
    </rPh>
    <phoneticPr fontId="9"/>
  </si>
  <si>
    <t>全　　体</t>
    <rPh sb="0" eb="1">
      <t>ゼン</t>
    </rPh>
    <rPh sb="3" eb="4">
      <t>カラダ</t>
    </rPh>
    <phoneticPr fontId="9"/>
  </si>
  <si>
    <t>TV・電話通信設備(内外共)</t>
    <rPh sb="3" eb="5">
      <t>デンワ</t>
    </rPh>
    <rPh sb="5" eb="7">
      <t>ツウシン</t>
    </rPh>
    <rPh sb="7" eb="9">
      <t>セツビ</t>
    </rPh>
    <rPh sb="10" eb="12">
      <t>ナイガイ</t>
    </rPh>
    <rPh sb="12" eb="13">
      <t>トモ</t>
    </rPh>
    <phoneticPr fontId="9"/>
  </si>
  <si>
    <t>通信設備</t>
    <rPh sb="0" eb="2">
      <t>ツウシン</t>
    </rPh>
    <rPh sb="2" eb="4">
      <t>セツビ</t>
    </rPh>
    <phoneticPr fontId="9"/>
  </si>
  <si>
    <t>TV・BS他受信設備</t>
    <rPh sb="5" eb="6">
      <t>ホカ</t>
    </rPh>
    <rPh sb="6" eb="8">
      <t>ジュシン</t>
    </rPh>
    <rPh sb="8" eb="10">
      <t>セツビ</t>
    </rPh>
    <phoneticPr fontId="9"/>
  </si>
  <si>
    <t>←前期の雑工事</t>
    <rPh sb="1" eb="3">
      <t>ゼンキ</t>
    </rPh>
    <rPh sb="4" eb="5">
      <t>ザツ</t>
    </rPh>
    <rPh sb="5" eb="7">
      <t>コウジ</t>
    </rPh>
    <phoneticPr fontId="9"/>
  </si>
  <si>
    <t>ﾌﾞ-ｽﾀ-取替↑</t>
    <rPh sb="6" eb="8">
      <t>トリカエ</t>
    </rPh>
    <phoneticPr fontId="9"/>
  </si>
  <si>
    <t>ｱﾝﾃﾅ設備↑</t>
    <rPh sb="4" eb="6">
      <t>セツビ</t>
    </rPh>
    <phoneticPr fontId="9"/>
  </si>
  <si>
    <t>衛星放送受信設備新設↑</t>
    <rPh sb="0" eb="4">
      <t>エイセイホウソウ</t>
    </rPh>
    <rPh sb="4" eb="6">
      <t>ジュシン</t>
    </rPh>
    <rPh sb="6" eb="8">
      <t>セツビ</t>
    </rPh>
    <rPh sb="8" eb="10">
      <t>シンセツ</t>
    </rPh>
    <phoneticPr fontId="9"/>
  </si>
  <si>
    <t>↑TV共聴設備点検・BSﾍｯﾄﾞｴﾝﾄﾞ装置設置・修理↑</t>
    <rPh sb="3" eb="5">
      <t>キョウチョウ</t>
    </rPh>
    <rPh sb="5" eb="7">
      <t>セツビ</t>
    </rPh>
    <rPh sb="7" eb="9">
      <t>テンケン</t>
    </rPh>
    <rPh sb="20" eb="22">
      <t>ソウチ</t>
    </rPh>
    <rPh sb="22" eb="24">
      <t>セッチ</t>
    </rPh>
    <rPh sb="25" eb="27">
      <t>シュウリ</t>
    </rPh>
    <phoneticPr fontId="9"/>
  </si>
  <si>
    <t>放送設備購入↑</t>
    <rPh sb="0" eb="2">
      <t>ホウソウ</t>
    </rPh>
    <rPh sb="2" eb="4">
      <t>セツビ</t>
    </rPh>
    <rPh sb="4" eb="6">
      <t>コウニュウ</t>
    </rPh>
    <phoneticPr fontId="9"/>
  </si>
  <si>
    <t>↑TVﾍｯﾄﾞｴﾝﾄﾞ更新</t>
    <phoneticPr fontId="9"/>
  </si>
  <si>
    <t>TVブースター交換↑</t>
    <rPh sb="7" eb="9">
      <t>コウカン</t>
    </rPh>
    <phoneticPr fontId="9"/>
  </si>
  <si>
    <t>↑TVブースター交換</t>
    <rPh sb="8" eb="10">
      <t>コウカン</t>
    </rPh>
    <phoneticPr fontId="9"/>
  </si>
  <si>
    <t>設    備    計</t>
  </si>
  <si>
    <t>（その他）外部設備</t>
    <rPh sb="3" eb="4">
      <t>タ</t>
    </rPh>
    <rPh sb="5" eb="7">
      <t>ガイブ</t>
    </rPh>
    <rPh sb="7" eb="9">
      <t>セツビ</t>
    </rPh>
    <phoneticPr fontId="5"/>
  </si>
  <si>
    <t>附属建物(維持管理・設備共)</t>
    <rPh sb="0" eb="2">
      <t>フゾク</t>
    </rPh>
    <rPh sb="2" eb="4">
      <t>タテモノ</t>
    </rPh>
    <rPh sb="5" eb="7">
      <t>イジ</t>
    </rPh>
    <rPh sb="7" eb="9">
      <t>カンリ</t>
    </rPh>
    <rPh sb="10" eb="12">
      <t>セツビ</t>
    </rPh>
    <rPh sb="12" eb="13">
      <t>トモ</t>
    </rPh>
    <phoneticPr fontId="9"/>
  </si>
  <si>
    <t>集会所屋根防水工事↓</t>
    <rPh sb="0" eb="3">
      <t>シュウカイジョ</t>
    </rPh>
    <rPh sb="3" eb="5">
      <t>ヤネ</t>
    </rPh>
    <rPh sb="5" eb="7">
      <t>ボウスイ</t>
    </rPh>
    <rPh sb="7" eb="9">
      <t>コウジ</t>
    </rPh>
    <phoneticPr fontId="9"/>
  </si>
  <si>
    <t>管理事務所整備↓</t>
    <rPh sb="0" eb="2">
      <t>カンリ</t>
    </rPh>
    <rPh sb="2" eb="4">
      <t>ジム</t>
    </rPh>
    <rPh sb="4" eb="5">
      <t>ショ</t>
    </rPh>
    <rPh sb="5" eb="7">
      <t>セイビ</t>
    </rPh>
    <phoneticPr fontId="9"/>
  </si>
  <si>
    <t>付属建物修繕費↓</t>
    <rPh sb="0" eb="2">
      <t>フゾク</t>
    </rPh>
    <rPh sb="2" eb="4">
      <t>タテモノ</t>
    </rPh>
    <rPh sb="4" eb="7">
      <t>シュウゼンヒ</t>
    </rPh>
    <phoneticPr fontId="9"/>
  </si>
  <si>
    <t>↓管理自治会事務所・図書室改修</t>
    <rPh sb="1" eb="3">
      <t>カンリ</t>
    </rPh>
    <rPh sb="3" eb="6">
      <t>ジチカイ</t>
    </rPh>
    <rPh sb="6" eb="8">
      <t>ジム</t>
    </rPh>
    <rPh sb="8" eb="9">
      <t>ショ</t>
    </rPh>
    <rPh sb="10" eb="13">
      <t>トショシツ</t>
    </rPh>
    <rPh sb="13" eb="15">
      <t>カイシュウ</t>
    </rPh>
    <phoneticPr fontId="9"/>
  </si>
  <si>
    <t>附属棟集会室管理員室他</t>
    <rPh sb="0" eb="2">
      <t>フゾク</t>
    </rPh>
    <rPh sb="2" eb="3">
      <t>トウ</t>
    </rPh>
    <rPh sb="3" eb="6">
      <t>シュウカイシツ</t>
    </rPh>
    <rPh sb="6" eb="8">
      <t>カンリ</t>
    </rPh>
    <rPh sb="8" eb="9">
      <t>イン</t>
    </rPh>
    <rPh sb="9" eb="10">
      <t>シツ</t>
    </rPh>
    <rPh sb="10" eb="11">
      <t>ホカ</t>
    </rPh>
    <phoneticPr fontId="5"/>
  </si>
  <si>
    <t>集会室・作業員室改修→</t>
    <rPh sb="0" eb="3">
      <t>シュウカイシツ</t>
    </rPh>
    <rPh sb="4" eb="7">
      <t>サギョウイン</t>
    </rPh>
    <rPh sb="7" eb="8">
      <t>シツ</t>
    </rPh>
    <rPh sb="8" eb="10">
      <t>カイシュウ</t>
    </rPh>
    <phoneticPr fontId="9"/>
  </si>
  <si>
    <t>←屋根防水</t>
    <rPh sb="1" eb="3">
      <t>ヤネ</t>
    </rPh>
    <rPh sb="3" eb="5">
      <t>ボウスイ</t>
    </rPh>
    <phoneticPr fontId="9"/>
  </si>
  <si>
    <t>管理人住宅部改修→</t>
    <rPh sb="0" eb="3">
      <t>カンリニン</t>
    </rPh>
    <rPh sb="3" eb="5">
      <t>ジュウタク</t>
    </rPh>
    <rPh sb="5" eb="6">
      <t>ブ</t>
    </rPh>
    <rPh sb="6" eb="8">
      <t>カイシュウ</t>
    </rPh>
    <phoneticPr fontId="9"/>
  </si>
  <si>
    <t>ｸﾘｰﾝﾋｰﾀｰ取付→</t>
    <rPh sb="8" eb="10">
      <t>トリツケ</t>
    </rPh>
    <phoneticPr fontId="9"/>
  </si>
  <si>
    <t>集会所屋根塗装工事→</t>
    <rPh sb="0" eb="3">
      <t>シュウカイジョ</t>
    </rPh>
    <rPh sb="3" eb="5">
      <t>ヤネ</t>
    </rPh>
    <rPh sb="5" eb="7">
      <t>トソウ</t>
    </rPh>
    <rPh sb="7" eb="9">
      <t>コウジ</t>
    </rPh>
    <phoneticPr fontId="9"/>
  </si>
  <si>
    <t>←管理室エアコン取付</t>
    <rPh sb="1" eb="3">
      <t>カンリ</t>
    </rPh>
    <rPh sb="3" eb="4">
      <t>シツ</t>
    </rPh>
    <rPh sb="8" eb="10">
      <t>トリツケ</t>
    </rPh>
    <phoneticPr fontId="9"/>
  </si>
  <si>
    <t>←トイレ修理</t>
    <rPh sb="4" eb="6">
      <t>シュウリ</t>
    </rPh>
    <phoneticPr fontId="9"/>
  </si>
  <si>
    <t>←管理棟給水管更新</t>
    <rPh sb="1" eb="4">
      <t>カンリトウ</t>
    </rPh>
    <rPh sb="4" eb="7">
      <t>キュウスイカン</t>
    </rPh>
    <rPh sb="7" eb="9">
      <t>コウシン</t>
    </rPh>
    <phoneticPr fontId="9"/>
  </si>
  <si>
    <t>構築物・施設・防災</t>
    <rPh sb="0" eb="3">
      <t>コウチクブツ</t>
    </rPh>
    <rPh sb="4" eb="6">
      <t>シセツ</t>
    </rPh>
    <rPh sb="7" eb="9">
      <t>ボウサイ</t>
    </rPh>
    <phoneticPr fontId="9"/>
  </si>
  <si>
    <t>付属施設(構造物)</t>
    <rPh sb="0" eb="2">
      <t>フゾク</t>
    </rPh>
    <rPh sb="2" eb="4">
      <t>シセツ</t>
    </rPh>
    <rPh sb="5" eb="8">
      <t>コウゾウブツ</t>
    </rPh>
    <phoneticPr fontId="5"/>
  </si>
  <si>
    <t>駐車場Ｕ字溝補修↓</t>
    <rPh sb="0" eb="3">
      <t>チュウシャジョウ</t>
    </rPh>
    <rPh sb="4" eb="5">
      <t>ジ</t>
    </rPh>
    <rPh sb="5" eb="6">
      <t>ミゾ</t>
    </rPh>
    <rPh sb="6" eb="8">
      <t>ホシュウ</t>
    </rPh>
    <phoneticPr fontId="9"/>
  </si>
  <si>
    <t>駐車場整備</t>
    <rPh sb="0" eb="3">
      <t>チュウシャジョウ</t>
    </rPh>
    <rPh sb="3" eb="5">
      <t>セイビ</t>
    </rPh>
    <phoneticPr fontId="5"/>
  </si>
  <si>
    <t>駐車場図面作成→</t>
    <rPh sb="0" eb="3">
      <t>チュウシャジョウ</t>
    </rPh>
    <rPh sb="3" eb="7">
      <t>ズメンサクセイ</t>
    </rPh>
    <phoneticPr fontId="9"/>
  </si>
  <si>
    <t>←駐車場調査</t>
    <rPh sb="1" eb="4">
      <t>チュウシャジョウ</t>
    </rPh>
    <rPh sb="4" eb="6">
      <t>チョウサ</t>
    </rPh>
    <phoneticPr fontId="9"/>
  </si>
  <si>
    <t>↓駐輪場新設</t>
    <phoneticPr fontId="9"/>
  </si>
  <si>
    <t>区画・白線引き→</t>
    <rPh sb="0" eb="2">
      <t>クカク</t>
    </rPh>
    <rPh sb="3" eb="5">
      <t>ハクセン</t>
    </rPh>
    <rPh sb="5" eb="6">
      <t>ヒ</t>
    </rPh>
    <phoneticPr fontId="9"/>
  </si>
  <si>
    <t>駐輪場整備</t>
    <rPh sb="0" eb="3">
      <t>チュウリンジョウ</t>
    </rPh>
    <rPh sb="3" eb="5">
      <t>セイビ</t>
    </rPh>
    <phoneticPr fontId="5"/>
  </si>
  <si>
    <t>駐輪場新設→</t>
    <rPh sb="0" eb="3">
      <t>チュウリンジョウ</t>
    </rPh>
    <rPh sb="3" eb="5">
      <t>シンセツ</t>
    </rPh>
    <phoneticPr fontId="9"/>
  </si>
  <si>
    <t>←駐輪場補修</t>
    <rPh sb="1" eb="4">
      <t>チュウリンジョウ</t>
    </rPh>
    <rPh sb="4" eb="6">
      <t>ホシュウ</t>
    </rPh>
    <phoneticPr fontId="9"/>
  </si>
  <si>
    <t>駐車場修理→</t>
    <rPh sb="0" eb="3">
      <t>チュウシャジョウ</t>
    </rPh>
    <rPh sb="3" eb="5">
      <t>シュウリ</t>
    </rPh>
    <phoneticPr fontId="9"/>
  </si>
  <si>
    <t>駐輪場修理→</t>
    <rPh sb="0" eb="3">
      <t>チュウリンジョウ</t>
    </rPh>
    <rPh sb="3" eb="5">
      <t>シュウリ</t>
    </rPh>
    <phoneticPr fontId="9"/>
  </si>
  <si>
    <t>←駐輪場屋根塗装</t>
    <rPh sb="1" eb="4">
      <t>チュウリンジョウ</t>
    </rPh>
    <rPh sb="4" eb="6">
      <t>ヤネ</t>
    </rPh>
    <rPh sb="6" eb="8">
      <t>トソウ</t>
    </rPh>
    <phoneticPr fontId="9"/>
  </si>
  <si>
    <t>駐輪場照明新設→</t>
    <rPh sb="0" eb="3">
      <t>チュウリンジョウ</t>
    </rPh>
    <rPh sb="3" eb="5">
      <t>ショウメイ</t>
    </rPh>
    <rPh sb="5" eb="7">
      <t>シンセツ</t>
    </rPh>
    <phoneticPr fontId="9"/>
  </si>
  <si>
    <t>←駐輪場照明新設</t>
    <rPh sb="1" eb="4">
      <t>チュウリンジョウ</t>
    </rPh>
    <rPh sb="4" eb="6">
      <t>ショウメイ</t>
    </rPh>
    <rPh sb="6" eb="8">
      <t>シンセツ</t>
    </rPh>
    <phoneticPr fontId="9"/>
  </si>
  <si>
    <t>付属建物修繕費(バス停共)</t>
    <rPh sb="0" eb="2">
      <t>フゾク</t>
    </rPh>
    <rPh sb="2" eb="4">
      <t>タテモノ</t>
    </rPh>
    <rPh sb="4" eb="7">
      <t>シュウゼンヒ</t>
    </rPh>
    <rPh sb="10" eb="11">
      <t>テイ</t>
    </rPh>
    <rPh sb="11" eb="12">
      <t>トモ</t>
    </rPh>
    <phoneticPr fontId="9"/>
  </si>
  <si>
    <t>駐車場解体組立↑</t>
    <rPh sb="0" eb="3">
      <t>チュウシャジョウ</t>
    </rPh>
    <rPh sb="3" eb="5">
      <t>カイタイ</t>
    </rPh>
    <rPh sb="5" eb="7">
      <t>クミタテ</t>
    </rPh>
    <phoneticPr fontId="9"/>
  </si>
  <si>
    <t>駐輪場電灯新設↑</t>
    <rPh sb="0" eb="3">
      <t>チュウリンジョウ</t>
    </rPh>
    <rPh sb="3" eb="5">
      <t>デントウ</t>
    </rPh>
    <rPh sb="5" eb="7">
      <t>シンセツ</t>
    </rPh>
    <phoneticPr fontId="9"/>
  </si>
  <si>
    <t>バス停上屋塗装→</t>
    <rPh sb="2" eb="3">
      <t>テイ</t>
    </rPh>
    <rPh sb="3" eb="5">
      <t>ウワヤ</t>
    </rPh>
    <rPh sb="5" eb="7">
      <t>トソウ</t>
    </rPh>
    <phoneticPr fontId="9"/>
  </si>
  <si>
    <t>←バス停排水溝整備</t>
    <rPh sb="3" eb="4">
      <t>テイ</t>
    </rPh>
    <rPh sb="4" eb="7">
      <t>ハイスイコウ</t>
    </rPh>
    <rPh sb="7" eb="9">
      <t>セイビ</t>
    </rPh>
    <phoneticPr fontId="9"/>
  </si>
  <si>
    <t>ポンプ室扉取替→</t>
    <rPh sb="3" eb="4">
      <t>シツ</t>
    </rPh>
    <rPh sb="4" eb="7">
      <t>トビラトリカエ</t>
    </rPh>
    <phoneticPr fontId="9"/>
  </si>
  <si>
    <t>　　付属建物・工作物修理 ↑</t>
    <rPh sb="2" eb="4">
      <t>フゾク</t>
    </rPh>
    <rPh sb="4" eb="6">
      <t>タテモノ</t>
    </rPh>
    <rPh sb="7" eb="10">
      <t>コウサクブツ</t>
    </rPh>
    <rPh sb="10" eb="12">
      <t>シュウリ</t>
    </rPh>
    <phoneticPr fontId="9"/>
  </si>
  <si>
    <t>洗い場ステーション設置</t>
    <rPh sb="0" eb="1">
      <t>アラ</t>
    </rPh>
    <rPh sb="2" eb="3">
      <t>バ</t>
    </rPh>
    <rPh sb="9" eb="11">
      <t>セッチ</t>
    </rPh>
    <phoneticPr fontId="9"/>
  </si>
  <si>
    <t>↓ﾌｴﾝｽ補修</t>
    <rPh sb="5" eb="7">
      <t>ホシュウ</t>
    </rPh>
    <phoneticPr fontId="9"/>
  </si>
  <si>
    <t>受水槽ﾌｴﾝｽ新設↓</t>
    <rPh sb="0" eb="3">
      <t>ジュスイソウ</t>
    </rPh>
    <rPh sb="7" eb="9">
      <t>シンセツ</t>
    </rPh>
    <phoneticPr fontId="9"/>
  </si>
  <si>
    <t>擁壁修理・ﾌｴﾝｽ修理↓</t>
    <rPh sb="0" eb="2">
      <t>ヨウヘキ</t>
    </rPh>
    <rPh sb="2" eb="4">
      <t>シュウリ</t>
    </rPh>
    <rPh sb="9" eb="11">
      <t>シュウリ</t>
    </rPh>
    <phoneticPr fontId="9"/>
  </si>
  <si>
    <t>台風被害修復他↓</t>
    <rPh sb="0" eb="2">
      <t>タイフウ</t>
    </rPh>
    <rPh sb="2" eb="4">
      <t>ヒガイ</t>
    </rPh>
    <rPh sb="4" eb="6">
      <t>シュウフク</t>
    </rPh>
    <rPh sb="6" eb="7">
      <t>ホカ</t>
    </rPh>
    <phoneticPr fontId="9"/>
  </si>
  <si>
    <t>ﾌｴﾝｽ修理↓</t>
    <rPh sb="4" eb="6">
      <t>シュウリ</t>
    </rPh>
    <phoneticPr fontId="9"/>
  </si>
  <si>
    <t>小修理・擁壁・フェンス</t>
    <rPh sb="0" eb="3">
      <t>ショウシュウリ</t>
    </rPh>
    <rPh sb="4" eb="6">
      <t>ヨウヘキ</t>
    </rPh>
    <phoneticPr fontId="9"/>
  </si>
  <si>
    <t>←ﾌｴﾝｽ補修</t>
    <rPh sb="5" eb="7">
      <t>ホシュウ</t>
    </rPh>
    <phoneticPr fontId="9"/>
  </si>
  <si>
    <t>ﾌｴﾝｽ修理・塗装→</t>
    <rPh sb="4" eb="6">
      <t>シュウリ</t>
    </rPh>
    <rPh sb="7" eb="9">
      <t>トソウ</t>
    </rPh>
    <phoneticPr fontId="9"/>
  </si>
  <si>
    <t>高架水槽ﾌｴﾝｽ更新→</t>
    <rPh sb="0" eb="4">
      <t>コウカスイソウ</t>
    </rPh>
    <rPh sb="8" eb="10">
      <t>コウシン</t>
    </rPh>
    <phoneticPr fontId="9"/>
  </si>
  <si>
    <t>外構施設小修理・改善</t>
    <rPh sb="0" eb="2">
      <t>ガイコウ</t>
    </rPh>
    <rPh sb="2" eb="4">
      <t>シセツ</t>
    </rPh>
    <rPh sb="4" eb="7">
      <t>ショウシュウリ</t>
    </rPh>
    <rPh sb="8" eb="10">
      <t>カイゼン</t>
    </rPh>
    <phoneticPr fontId="9"/>
  </si>
  <si>
    <t>←棟案内板補修</t>
    <rPh sb="1" eb="2">
      <t>トウ</t>
    </rPh>
    <rPh sb="2" eb="5">
      <t>アンナイバン</t>
    </rPh>
    <rPh sb="5" eb="7">
      <t>ホシュウ</t>
    </rPh>
    <phoneticPr fontId="9"/>
  </si>
  <si>
    <t>外部配管図作成→</t>
    <rPh sb="0" eb="2">
      <t>ガイブ</t>
    </rPh>
    <rPh sb="2" eb="4">
      <t>ハイカン</t>
    </rPh>
    <rPh sb="4" eb="5">
      <t>ズ</t>
    </rPh>
    <rPh sb="5" eb="7">
      <t>サクセイ</t>
    </rPh>
    <phoneticPr fontId="9"/>
  </si>
  <si>
    <t>脇道通路歩道版敷き→</t>
    <rPh sb="0" eb="2">
      <t>ワキミチ</t>
    </rPh>
    <rPh sb="2" eb="4">
      <t>ツウロ</t>
    </rPh>
    <rPh sb="4" eb="6">
      <t>ホドウ</t>
    </rPh>
    <rPh sb="6" eb="7">
      <t>バン</t>
    </rPh>
    <rPh sb="7" eb="8">
      <t>シ</t>
    </rPh>
    <phoneticPr fontId="9"/>
  </si>
  <si>
    <t>←歩道敷石工事</t>
    <rPh sb="1" eb="3">
      <t>ホドウ</t>
    </rPh>
    <rPh sb="3" eb="5">
      <t>シキイシ</t>
    </rPh>
    <rPh sb="5" eb="7">
      <t>コウジ</t>
    </rPh>
    <phoneticPr fontId="9"/>
  </si>
  <si>
    <t>Ａ13外階段ﾉﾝｽﾘｯﾌﾟﾀｲﾙ張→</t>
    <rPh sb="3" eb="6">
      <t>ソトカイダン</t>
    </rPh>
    <rPh sb="16" eb="17">
      <t>ハ</t>
    </rPh>
    <phoneticPr fontId="9"/>
  </si>
  <si>
    <t>←外階段全棟ﾉﾝｽﾘｯﾌﾟﾀｲﾙ張</t>
    <rPh sb="1" eb="4">
      <t>ソトカイダン</t>
    </rPh>
    <rPh sb="4" eb="6">
      <t>ゼントウ</t>
    </rPh>
    <rPh sb="16" eb="17">
      <t>バ</t>
    </rPh>
    <phoneticPr fontId="9"/>
  </si>
  <si>
    <t>←擁壁補修</t>
    <rPh sb="1" eb="3">
      <t>ヨウヘキ</t>
    </rPh>
    <rPh sb="3" eb="5">
      <t>ホシュウ</t>
    </rPh>
    <phoneticPr fontId="9"/>
  </si>
  <si>
    <t>F5床下湧水対策井戸2堀り↑</t>
    <rPh sb="2" eb="4">
      <t>ユカシタ</t>
    </rPh>
    <rPh sb="4" eb="6">
      <t>ユウスイ</t>
    </rPh>
    <rPh sb="6" eb="8">
      <t>タイサク</t>
    </rPh>
    <rPh sb="8" eb="10">
      <t>イド</t>
    </rPh>
    <rPh sb="11" eb="12">
      <t>ホリ</t>
    </rPh>
    <phoneticPr fontId="9"/>
  </si>
  <si>
    <t>A1A2管理事務所脇道</t>
    <rPh sb="4" eb="6">
      <t>カンリ</t>
    </rPh>
    <rPh sb="6" eb="8">
      <t>ジム</t>
    </rPh>
    <rPh sb="8" eb="9">
      <t>ショ</t>
    </rPh>
    <rPh sb="9" eb="11">
      <t>ワキミチ</t>
    </rPh>
    <phoneticPr fontId="9"/>
  </si>
  <si>
    <t>掲示板補修↑</t>
    <rPh sb="0" eb="3">
      <t>ケイジバン</t>
    </rPh>
    <rPh sb="3" eb="5">
      <t>ホシュウ</t>
    </rPh>
    <phoneticPr fontId="9"/>
  </si>
  <si>
    <t>↑外階段補修</t>
    <rPh sb="1" eb="2">
      <t>ソト</t>
    </rPh>
    <rPh sb="2" eb="4">
      <t>カイダン</t>
    </rPh>
    <rPh sb="4" eb="6">
      <t>ホシュウ</t>
    </rPh>
    <phoneticPr fontId="9"/>
  </si>
  <si>
    <t>Ｆ棟前ｶﾞｰﾄﾞﾚｰﾙ撤去→</t>
    <rPh sb="1" eb="2">
      <t>トウ</t>
    </rPh>
    <rPh sb="2" eb="3">
      <t>マエ</t>
    </rPh>
    <rPh sb="11" eb="13">
      <t>テッキョ</t>
    </rPh>
    <phoneticPr fontId="9"/>
  </si>
  <si>
    <t>クリーンステーション</t>
    <phoneticPr fontId="9"/>
  </si>
  <si>
    <t>←B4ｽｰｼｮﾝ改修</t>
    <rPh sb="8" eb="10">
      <t>カイシュウ</t>
    </rPh>
    <phoneticPr fontId="9"/>
  </si>
  <si>
    <t>階段室前アプローチ</t>
    <rPh sb="0" eb="2">
      <t>カイダン</t>
    </rPh>
    <rPh sb="2" eb="3">
      <t>シツ</t>
    </rPh>
    <rPh sb="3" eb="4">
      <t>マエ</t>
    </rPh>
    <phoneticPr fontId="9"/>
  </si>
  <si>
    <t>←階段手摺新設</t>
    <rPh sb="1" eb="3">
      <t>カイダン</t>
    </rPh>
    <rPh sb="3" eb="5">
      <t>テスリ</t>
    </rPh>
    <rPh sb="5" eb="7">
      <t>シンセツ</t>
    </rPh>
    <phoneticPr fontId="9"/>
  </si>
  <si>
    <t>←アプローチ手摺新設</t>
    <rPh sb="6" eb="8">
      <t>テスリ</t>
    </rPh>
    <rPh sb="8" eb="10">
      <t>シンセツ</t>
    </rPh>
    <phoneticPr fontId="9"/>
  </si>
  <si>
    <t>←階段モルタル補修</t>
    <rPh sb="1" eb="3">
      <t>カイダン</t>
    </rPh>
    <rPh sb="7" eb="9">
      <t>ホシュウ</t>
    </rPh>
    <phoneticPr fontId="9"/>
  </si>
  <si>
    <t>←専用庭鉄骨階段補修・基礎補修共</t>
    <rPh sb="1" eb="3">
      <t>センヨウ</t>
    </rPh>
    <rPh sb="3" eb="4">
      <t>ニワ</t>
    </rPh>
    <rPh sb="4" eb="6">
      <t>テッコツ</t>
    </rPh>
    <rPh sb="6" eb="8">
      <t>カイダン</t>
    </rPh>
    <rPh sb="8" eb="10">
      <t>ホシュウ</t>
    </rPh>
    <rPh sb="11" eb="13">
      <t>キソ</t>
    </rPh>
    <rPh sb="13" eb="15">
      <t>ホシュウ</t>
    </rPh>
    <rPh sb="15" eb="16">
      <t>トモ</t>
    </rPh>
    <phoneticPr fontId="9"/>
  </si>
  <si>
    <t>防犯灯基礎補修↓</t>
    <rPh sb="0" eb="3">
      <t>ボウハントウ</t>
    </rPh>
    <rPh sb="3" eb="5">
      <t>キソ</t>
    </rPh>
    <rPh sb="5" eb="7">
      <t>ホシュウ</t>
    </rPh>
    <phoneticPr fontId="9"/>
  </si>
  <si>
    <t>専用庭鉄骨階段補修→</t>
    <rPh sb="0" eb="2">
      <t>センヨウ</t>
    </rPh>
    <rPh sb="2" eb="3">
      <t>ニワ</t>
    </rPh>
    <rPh sb="3" eb="5">
      <t>テッコツ</t>
    </rPh>
    <rPh sb="5" eb="7">
      <t>カイダン</t>
    </rPh>
    <rPh sb="7" eb="9">
      <t>ホシュウ</t>
    </rPh>
    <phoneticPr fontId="9"/>
  </si>
  <si>
    <t>屋外照明・防犯灯</t>
    <rPh sb="0" eb="2">
      <t>オクガイ</t>
    </rPh>
    <rPh sb="2" eb="4">
      <t>ショウメイ</t>
    </rPh>
    <rPh sb="5" eb="8">
      <t>ボウハントウ</t>
    </rPh>
    <phoneticPr fontId="9"/>
  </si>
  <si>
    <t>A6水銀灯ｹｰﾌﾞﾙ更新</t>
    <rPh sb="2" eb="4">
      <t>スイギン</t>
    </rPh>
    <rPh sb="4" eb="5">
      <t>トウ</t>
    </rPh>
    <rPh sb="10" eb="12">
      <t>コウシン</t>
    </rPh>
    <phoneticPr fontId="9"/>
  </si>
  <si>
    <t>　↓緑地・ﾌﾟﾚﾛﾂﾄ整備↓</t>
    <rPh sb="2" eb="4">
      <t>リョクチ</t>
    </rPh>
    <rPh sb="11" eb="13">
      <t>セイビ</t>
    </rPh>
    <phoneticPr fontId="9"/>
  </si>
  <si>
    <t>防犯灯補修→</t>
    <rPh sb="0" eb="3">
      <t>ボウハントウ</t>
    </rPh>
    <rPh sb="3" eb="5">
      <t>ホシュウ</t>
    </rPh>
    <phoneticPr fontId="9"/>
  </si>
  <si>
    <t>緑地・プレーロット</t>
    <rPh sb="0" eb="2">
      <t>リョクチ</t>
    </rPh>
    <phoneticPr fontId="9"/>
  </si>
  <si>
    <t>植栽土工事→</t>
    <rPh sb="0" eb="2">
      <t>ショクサイ</t>
    </rPh>
    <rPh sb="2" eb="5">
      <t>ドコウジ</t>
    </rPh>
    <phoneticPr fontId="9"/>
  </si>
  <si>
    <r>
      <rPr>
        <sz val="8"/>
        <color rgb="FF0000FF"/>
        <rFont val="ＭＳ 明朝"/>
        <family val="1"/>
        <charset val="128"/>
      </rPr>
      <t>バスケットゴール</t>
    </r>
    <r>
      <rPr>
        <sz val="10"/>
        <color indexed="12"/>
        <rFont val="ＭＳ 明朝"/>
        <family val="1"/>
        <charset val="128"/>
      </rPr>
      <t>他補修→</t>
    </r>
    <rPh sb="8" eb="9">
      <t>ホカ</t>
    </rPh>
    <rPh sb="9" eb="11">
      <t>ホシュウ</t>
    </rPh>
    <phoneticPr fontId="9"/>
  </si>
  <si>
    <t>←緑地水栓</t>
    <rPh sb="1" eb="3">
      <t>リョクチ</t>
    </rPh>
    <rPh sb="3" eb="5">
      <t>スイセン</t>
    </rPh>
    <phoneticPr fontId="9"/>
  </si>
  <si>
    <t>←環境整備</t>
    <rPh sb="1" eb="5">
      <t>カンキョウセイビ</t>
    </rPh>
    <phoneticPr fontId="9"/>
  </si>
  <si>
    <t>倉庫(汚水処理棟後)</t>
    <rPh sb="0" eb="2">
      <t>ソウコ</t>
    </rPh>
    <rPh sb="3" eb="5">
      <t>オスイ</t>
    </rPh>
    <rPh sb="5" eb="7">
      <t>ショリ</t>
    </rPh>
    <rPh sb="7" eb="8">
      <t>トウ</t>
    </rPh>
    <rPh sb="8" eb="9">
      <t>アト</t>
    </rPh>
    <phoneticPr fontId="9"/>
  </si>
  <si>
    <t>←倉庫内棚新設</t>
    <rPh sb="1" eb="4">
      <t>ソウコナイ</t>
    </rPh>
    <rPh sb="4" eb="5">
      <t>タナ</t>
    </rPh>
    <rPh sb="5" eb="7">
      <t>シンセツ</t>
    </rPh>
    <phoneticPr fontId="9"/>
  </si>
  <si>
    <t>防災用品庫表示名入れ→</t>
    <rPh sb="0" eb="2">
      <t>ボウサイ</t>
    </rPh>
    <rPh sb="2" eb="4">
      <t>ヨウヒン</t>
    </rPh>
    <rPh sb="4" eb="5">
      <t>コ</t>
    </rPh>
    <rPh sb="5" eb="7">
      <t>ヒョウジ</t>
    </rPh>
    <rPh sb="7" eb="8">
      <t>メイ</t>
    </rPh>
    <rPh sb="8" eb="9">
      <t>イ</t>
    </rPh>
    <phoneticPr fontId="9"/>
  </si>
  <si>
    <t>←塗装・ｻﾂｼ交換</t>
    <rPh sb="1" eb="3">
      <t>トソウ</t>
    </rPh>
    <rPh sb="7" eb="9">
      <t>コウカン</t>
    </rPh>
    <phoneticPr fontId="9"/>
  </si>
  <si>
    <t>予備費↓</t>
    <rPh sb="0" eb="3">
      <t>ヨビヒ</t>
    </rPh>
    <phoneticPr fontId="9"/>
  </si>
  <si>
    <t>★塗装屋根防水に含む</t>
    <rPh sb="1" eb="3">
      <t>トソウ</t>
    </rPh>
    <rPh sb="3" eb="5">
      <t>ヤネ</t>
    </rPh>
    <rPh sb="5" eb="7">
      <t>ボウスイ</t>
    </rPh>
    <rPh sb="8" eb="9">
      <t>フク</t>
    </rPh>
    <phoneticPr fontId="9"/>
  </si>
  <si>
    <t>外構・雑工事</t>
  </si>
  <si>
    <t>C1・2　雨水排水溝グレーチング取付→</t>
    <rPh sb="5" eb="7">
      <t>ウスイ</t>
    </rPh>
    <rPh sb="7" eb="10">
      <t>ハイスイコウ</t>
    </rPh>
    <rPh sb="16" eb="18">
      <t>トリツケ</t>
    </rPh>
    <phoneticPr fontId="9"/>
  </si>
  <si>
    <t>外部施設修繕費その他→</t>
    <rPh sb="0" eb="2">
      <t>ガイブ</t>
    </rPh>
    <rPh sb="2" eb="4">
      <t>シセツ</t>
    </rPh>
    <rPh sb="4" eb="7">
      <t>シュウゼンヒ</t>
    </rPh>
    <rPh sb="9" eb="10">
      <t>タ</t>
    </rPh>
    <phoneticPr fontId="9"/>
  </si>
  <si>
    <t>植栽・緑地維持管理</t>
    <rPh sb="0" eb="2">
      <t>ショクサイ</t>
    </rPh>
    <rPh sb="3" eb="5">
      <t>リョクチ</t>
    </rPh>
    <rPh sb="5" eb="7">
      <t>イジ</t>
    </rPh>
    <rPh sb="7" eb="9">
      <t>カンリ</t>
    </rPh>
    <phoneticPr fontId="9"/>
  </si>
  <si>
    <t>植木管理・整理・病虫害</t>
    <rPh sb="0" eb="2">
      <t>ウエキ</t>
    </rPh>
    <rPh sb="2" eb="4">
      <t>カンリ</t>
    </rPh>
    <rPh sb="5" eb="7">
      <t>セイリ</t>
    </rPh>
    <rPh sb="8" eb="11">
      <t>ビョウチュウガイ</t>
    </rPh>
    <phoneticPr fontId="9"/>
  </si>
  <si>
    <t>←樹木伐採移植</t>
    <rPh sb="1" eb="3">
      <t>ジュモク</t>
    </rPh>
    <rPh sb="3" eb="5">
      <t>バッサイ</t>
    </rPh>
    <rPh sb="5" eb="7">
      <t>イショク</t>
    </rPh>
    <phoneticPr fontId="9"/>
  </si>
  <si>
    <t>↑集会所含む</t>
    <rPh sb="1" eb="3">
      <t>シュウカイ</t>
    </rPh>
    <rPh sb="3" eb="4">
      <t>ジョ</t>
    </rPh>
    <rPh sb="4" eb="5">
      <t>フク</t>
    </rPh>
    <phoneticPr fontId="9"/>
  </si>
  <si>
    <t>台風による倒木処理↑</t>
    <rPh sb="0" eb="2">
      <t>タイフウ</t>
    </rPh>
    <rPh sb="5" eb="7">
      <t>トウボク</t>
    </rPh>
    <rPh sb="7" eb="9">
      <t>ショリ</t>
    </rPh>
    <phoneticPr fontId="9"/>
  </si>
  <si>
    <t>↑ﾒﾀｾｺｲﾔ伐採その他</t>
    <rPh sb="7" eb="9">
      <t>バッサイ</t>
    </rPh>
    <rPh sb="11" eb="12">
      <t>タ</t>
    </rPh>
    <phoneticPr fontId="9"/>
  </si>
  <si>
    <t>↑植栽ボランテイア以後解散を仮定</t>
    <rPh sb="1" eb="3">
      <t>ショクサイ</t>
    </rPh>
    <rPh sb="9" eb="11">
      <t>イゴ</t>
    </rPh>
    <rPh sb="11" eb="13">
      <t>カイサン</t>
    </rPh>
    <rPh sb="14" eb="16">
      <t>カテイ</t>
    </rPh>
    <phoneticPr fontId="9"/>
  </si>
  <si>
    <t>腐葉土小屋新設</t>
    <rPh sb="0" eb="3">
      <t>フヨウド</t>
    </rPh>
    <rPh sb="3" eb="5">
      <t>コヤ</t>
    </rPh>
    <rPh sb="5" eb="7">
      <t>シンセツ</t>
    </rPh>
    <phoneticPr fontId="9"/>
  </si>
  <si>
    <t>←堆肥小屋修理</t>
    <rPh sb="1" eb="3">
      <t>タイヒ</t>
    </rPh>
    <rPh sb="3" eb="5">
      <t>コヤ</t>
    </rPh>
    <rPh sb="5" eb="7">
      <t>シュウリ</t>
    </rPh>
    <phoneticPr fontId="9"/>
  </si>
  <si>
    <t>改修→</t>
    <rPh sb="0" eb="2">
      <t>カイシュウ</t>
    </rPh>
    <phoneticPr fontId="9"/>
  </si>
  <si>
    <t>排水溝浚渫共</t>
    <phoneticPr fontId="9"/>
  </si>
  <si>
    <t>←20年毎に修理設定</t>
    <rPh sb="3" eb="4">
      <t>ネン</t>
    </rPh>
    <rPh sb="4" eb="5">
      <t>ゴト</t>
    </rPh>
    <rPh sb="6" eb="8">
      <t>シュウリ</t>
    </rPh>
    <rPh sb="8" eb="10">
      <t>セッテイ</t>
    </rPh>
    <phoneticPr fontId="9"/>
  </si>
  <si>
    <t>雨水排水設備</t>
    <rPh sb="0" eb="2">
      <t>ウスイ</t>
    </rPh>
    <rPh sb="2" eb="4">
      <t>ハイスイ</t>
    </rPh>
    <rPh sb="4" eb="6">
      <t>セツビ</t>
    </rPh>
    <phoneticPr fontId="9"/>
  </si>
  <si>
    <t>屋外排水管修理盛替清掃</t>
    <rPh sb="0" eb="2">
      <t>オクガイ</t>
    </rPh>
    <rPh sb="2" eb="5">
      <t>ハイスイカン</t>
    </rPh>
    <rPh sb="5" eb="7">
      <t>シュウリ</t>
    </rPh>
    <rPh sb="7" eb="9">
      <t>モリカ</t>
    </rPh>
    <rPh sb="9" eb="11">
      <t>セイソウ</t>
    </rPh>
    <phoneticPr fontId="9"/>
  </si>
  <si>
    <t>←屋外排水管清掃</t>
    <rPh sb="1" eb="3">
      <t>オクガイ</t>
    </rPh>
    <rPh sb="3" eb="6">
      <t>ハイスイカン</t>
    </rPh>
    <rPh sb="6" eb="8">
      <t>セイソウ</t>
    </rPh>
    <phoneticPr fontId="9"/>
  </si>
  <si>
    <t>↑排水管補修</t>
    <rPh sb="1" eb="4">
      <t>ハイスイカン</t>
    </rPh>
    <rPh sb="4" eb="6">
      <t>ホシュウ</t>
    </rPh>
    <phoneticPr fontId="9"/>
  </si>
  <si>
    <t>↑側溝ｸﾞﾚｰﾁﾝｸﾞ取付</t>
    <rPh sb="1" eb="3">
      <t>ソッコウ</t>
    </rPh>
    <rPh sb="11" eb="13">
      <t>トリツケ</t>
    </rPh>
    <phoneticPr fontId="9"/>
  </si>
  <si>
    <t>給水・汚水排水設備</t>
    <rPh sb="0" eb="2">
      <t>キュウスイ</t>
    </rPh>
    <rPh sb="3" eb="5">
      <t>オスイ</t>
    </rPh>
    <rPh sb="5" eb="7">
      <t>ハイスイ</t>
    </rPh>
    <rPh sb="7" eb="9">
      <t>セツビ</t>
    </rPh>
    <phoneticPr fontId="9"/>
  </si>
  <si>
    <t>高架給水塔塗装・保温・修理</t>
    <rPh sb="0" eb="2">
      <t>コウカ</t>
    </rPh>
    <rPh sb="2" eb="4">
      <t>キュウスイ</t>
    </rPh>
    <rPh sb="4" eb="5">
      <t>トウ</t>
    </rPh>
    <rPh sb="5" eb="7">
      <t>トソウ</t>
    </rPh>
    <rPh sb="8" eb="10">
      <t>ホオン</t>
    </rPh>
    <rPh sb="11" eb="13">
      <t>シュウリ</t>
    </rPh>
    <phoneticPr fontId="9"/>
  </si>
  <si>
    <t>梯子ｶﾞｰﾄﾞ取付→</t>
    <rPh sb="0" eb="2">
      <t>ハシゴ</t>
    </rPh>
    <rPh sb="7" eb="9">
      <t>トリツケ</t>
    </rPh>
    <phoneticPr fontId="9"/>
  </si>
  <si>
    <t>←高架水槽塗装</t>
    <rPh sb="1" eb="5">
      <t>コウカスイソウ</t>
    </rPh>
    <rPh sb="5" eb="7">
      <t>トソウ</t>
    </rPh>
    <phoneticPr fontId="9"/>
  </si>
  <si>
    <t>高架水槽塗装→</t>
    <rPh sb="0" eb="4">
      <t>コウカスイソウ</t>
    </rPh>
    <rPh sb="4" eb="6">
      <t>トソウ</t>
    </rPh>
    <phoneticPr fontId="9"/>
  </si>
  <si>
    <r>
      <t>揚水</t>
    </r>
    <r>
      <rPr>
        <sz val="8"/>
        <color rgb="FF0000FF"/>
        <rFont val="ＭＳ 明朝"/>
        <family val="1"/>
        <charset val="128"/>
      </rPr>
      <t>ポンプ</t>
    </r>
    <r>
      <rPr>
        <sz val="9"/>
        <color rgb="FF0000FF"/>
        <rFont val="ＭＳ 明朝"/>
        <family val="1"/>
        <charset val="128"/>
      </rPr>
      <t>部品交換→</t>
    </r>
    <rPh sb="0" eb="2">
      <t>ヨウスイ</t>
    </rPh>
    <rPh sb="5" eb="7">
      <t>ブヒン</t>
    </rPh>
    <rPh sb="7" eb="9">
      <t>コウカン</t>
    </rPh>
    <phoneticPr fontId="9"/>
  </si>
  <si>
    <t>高架水槽塗装(7年周期設定)→</t>
    <rPh sb="0" eb="4">
      <t>コウカスイソウ</t>
    </rPh>
    <rPh sb="4" eb="6">
      <t>トソウ</t>
    </rPh>
    <rPh sb="8" eb="9">
      <t>ネン</t>
    </rPh>
    <rPh sb="9" eb="11">
      <t>シュウキ</t>
    </rPh>
    <rPh sb="11" eb="13">
      <t>セッテイ</t>
    </rPh>
    <phoneticPr fontId="9"/>
  </si>
  <si>
    <t>同上避雷針</t>
    <rPh sb="0" eb="2">
      <t>ドウジョウ</t>
    </rPh>
    <rPh sb="2" eb="5">
      <t>ヒライシン</t>
    </rPh>
    <phoneticPr fontId="9"/>
  </si>
  <si>
    <t>↓各種修理</t>
    <rPh sb="1" eb="3">
      <t>カクシュ</t>
    </rPh>
    <rPh sb="3" eb="5">
      <t>シュウリ</t>
    </rPh>
    <phoneticPr fontId="9"/>
  </si>
  <si>
    <t>避雷針機能調査</t>
    <rPh sb="0" eb="3">
      <t>ヒライシン</t>
    </rPh>
    <rPh sb="3" eb="5">
      <t>キノウ</t>
    </rPh>
    <rPh sb="5" eb="7">
      <t>チョウサ</t>
    </rPh>
    <phoneticPr fontId="9"/>
  </si>
  <si>
    <t>避雷針機能調査(7年周期設定)→</t>
    <rPh sb="0" eb="3">
      <t>ヒライシン</t>
    </rPh>
    <rPh sb="3" eb="5">
      <t>キノウ</t>
    </rPh>
    <rPh sb="5" eb="7">
      <t>チョウサ</t>
    </rPh>
    <rPh sb="9" eb="10">
      <t>ネン</t>
    </rPh>
    <rPh sb="10" eb="12">
      <t>シュウキ</t>
    </rPh>
    <rPh sb="12" eb="14">
      <t>セッテイ</t>
    </rPh>
    <phoneticPr fontId="9"/>
  </si>
  <si>
    <t>給水ポンプ・受水槽等</t>
    <rPh sb="0" eb="2">
      <t>キュウスイ</t>
    </rPh>
    <rPh sb="6" eb="9">
      <t>ジュスイソウ</t>
    </rPh>
    <rPh sb="9" eb="10">
      <t>トウ</t>
    </rPh>
    <phoneticPr fontId="9"/>
  </si>
  <si>
    <t>各種修理→</t>
    <rPh sb="0" eb="2">
      <t>カクシュ</t>
    </rPh>
    <rPh sb="2" eb="4">
      <t>シュウリ</t>
    </rPh>
    <phoneticPr fontId="9"/>
  </si>
  <si>
    <t>受水槽フード弁取替え→</t>
    <rPh sb="0" eb="3">
      <t>ジュスイソウ</t>
    </rPh>
    <rPh sb="6" eb="7">
      <t>ベン</t>
    </rPh>
    <rPh sb="7" eb="9">
      <t>トリカ</t>
    </rPh>
    <phoneticPr fontId="9"/>
  </si>
  <si>
    <t>制御盤更新</t>
  </si>
  <si>
    <t>揚水ﾓｰﾀｰ取替↑</t>
    <rPh sb="0" eb="2">
      <t>ヨウスイ</t>
    </rPh>
    <rPh sb="6" eb="8">
      <t>トリカエ</t>
    </rPh>
    <phoneticPr fontId="9"/>
  </si>
  <si>
    <t>↑揚水ﾎﾟﾝﾌﾟ修理</t>
    <rPh sb="1" eb="3">
      <t>ヨウスイ</t>
    </rPh>
    <phoneticPr fontId="9"/>
  </si>
  <si>
    <t>↑機器修理</t>
    <rPh sb="1" eb="5">
      <t>キキシュウリ</t>
    </rPh>
    <phoneticPr fontId="9"/>
  </si>
  <si>
    <t>制水弁取替↑</t>
    <rPh sb="0" eb="3">
      <t>セイスイベン</t>
    </rPh>
    <rPh sb="3" eb="5">
      <t>トリカエ</t>
    </rPh>
    <phoneticPr fontId="9"/>
  </si>
  <si>
    <t>電磁弁交換↑</t>
    <rPh sb="0" eb="5">
      <t>デンジベンコウカン</t>
    </rPh>
    <phoneticPr fontId="9"/>
  </si>
  <si>
    <t>定位水弁交換他↑</t>
    <rPh sb="0" eb="2">
      <t>テイイ</t>
    </rPh>
    <rPh sb="2" eb="3">
      <t>スイ</t>
    </rPh>
    <rPh sb="3" eb="4">
      <t>ベン</t>
    </rPh>
    <rPh sb="4" eb="6">
      <t>コウカン</t>
    </rPh>
    <rPh sb="6" eb="7">
      <t>ホカ</t>
    </rPh>
    <phoneticPr fontId="9"/>
  </si>
  <si>
    <t>FMバルブ取替↑</t>
    <rPh sb="5" eb="7">
      <t>トリカエ</t>
    </rPh>
    <phoneticPr fontId="9"/>
  </si>
  <si>
    <t>浄化槽ポンプ交換↓</t>
    <rPh sb="0" eb="3">
      <t>ジョウカソウ</t>
    </rPh>
    <rPh sb="6" eb="8">
      <t>コウカン</t>
    </rPh>
    <phoneticPr fontId="9"/>
  </si>
  <si>
    <t>揚水管取替他修理共↑</t>
    <rPh sb="0" eb="2">
      <t>ヨウスイ</t>
    </rPh>
    <rPh sb="2" eb="3">
      <t>カン</t>
    </rPh>
    <rPh sb="3" eb="5">
      <t>トリカエ</t>
    </rPh>
    <rPh sb="5" eb="6">
      <t>ホカ</t>
    </rPh>
    <rPh sb="6" eb="8">
      <t>シュウリ</t>
    </rPh>
    <rPh sb="8" eb="9">
      <t>トモ</t>
    </rPh>
    <phoneticPr fontId="9"/>
  </si>
  <si>
    <t>汚水処理場修理</t>
    <rPh sb="0" eb="2">
      <t>オスイ</t>
    </rPh>
    <rPh sb="2" eb="4">
      <t>ショリ</t>
    </rPh>
    <rPh sb="4" eb="5">
      <t>ジョウ</t>
    </rPh>
    <rPh sb="5" eb="7">
      <t>シュウリ</t>
    </rPh>
    <phoneticPr fontId="9"/>
  </si>
  <si>
    <t>★対象物廃墟済み</t>
    <rPh sb="1" eb="4">
      <t>タイショウブツ</t>
    </rPh>
    <rPh sb="4" eb="6">
      <t>ハイキョ</t>
    </rPh>
    <rPh sb="6" eb="7">
      <t>ス</t>
    </rPh>
    <phoneticPr fontId="9"/>
  </si>
  <si>
    <t>機器修理↑</t>
    <rPh sb="0" eb="2">
      <t>キキ</t>
    </rPh>
    <rPh sb="2" eb="4">
      <t>シュウリ</t>
    </rPh>
    <phoneticPr fontId="9"/>
  </si>
  <si>
    <t>↑各種機器取替え</t>
    <rPh sb="1" eb="3">
      <t>カクシュ</t>
    </rPh>
    <rPh sb="3" eb="5">
      <t>キキ</t>
    </rPh>
    <rPh sb="5" eb="7">
      <t>トリカ</t>
    </rPh>
    <phoneticPr fontId="9"/>
  </si>
  <si>
    <t>↑汚泥ﾎﾟﾝﾌﾟ</t>
    <rPh sb="1" eb="3">
      <t>オデイ</t>
    </rPh>
    <phoneticPr fontId="9"/>
  </si>
  <si>
    <t>↑機器塗装</t>
    <rPh sb="1" eb="3">
      <t>キキ</t>
    </rPh>
    <rPh sb="3" eb="5">
      <t>トソウ</t>
    </rPh>
    <phoneticPr fontId="9"/>
  </si>
  <si>
    <t>フィルター取替↑</t>
    <rPh sb="5" eb="7">
      <t>トリカエ</t>
    </rPh>
    <phoneticPr fontId="9"/>
  </si>
  <si>
    <t>汚水槽修理↑</t>
    <rPh sb="0" eb="2">
      <t>オスイ</t>
    </rPh>
    <rPh sb="2" eb="3">
      <t>ソウ</t>
    </rPh>
    <rPh sb="3" eb="5">
      <t>シュウリ</t>
    </rPh>
    <phoneticPr fontId="9"/>
  </si>
  <si>
    <t>浄化槽ポンプ交換↑</t>
    <rPh sb="0" eb="3">
      <t>ジョウカソウ</t>
    </rPh>
    <rPh sb="6" eb="8">
      <t>コウカン</t>
    </rPh>
    <phoneticPr fontId="9"/>
  </si>
  <si>
    <t>↑汚水ポンプｵｰﾊﾞﾎｰﾙ</t>
    <rPh sb="1" eb="3">
      <t>オスイ</t>
    </rPh>
    <phoneticPr fontId="9"/>
  </si>
  <si>
    <t>排水管廻り木根撤去↑</t>
    <rPh sb="0" eb="3">
      <t>ハイスイカン</t>
    </rPh>
    <rPh sb="3" eb="4">
      <t>マワ</t>
    </rPh>
    <rPh sb="5" eb="6">
      <t>モク</t>
    </rPh>
    <rPh sb="6" eb="7">
      <t>コン</t>
    </rPh>
    <rPh sb="7" eb="9">
      <t>テッキョ</t>
    </rPh>
    <phoneticPr fontId="9"/>
  </si>
  <si>
    <t>そ　の　他   計</t>
    <rPh sb="4" eb="5">
      <t>タ</t>
    </rPh>
    <phoneticPr fontId="5"/>
  </si>
  <si>
    <t>修繕活動諸経費</t>
    <rPh sb="0" eb="2">
      <t>シュウゼン</t>
    </rPh>
    <rPh sb="2" eb="4">
      <t>カツドウ</t>
    </rPh>
    <rPh sb="4" eb="7">
      <t>ショケイヒ</t>
    </rPh>
    <phoneticPr fontId="5"/>
  </si>
  <si>
    <t>↓設計監理料</t>
    <rPh sb="1" eb="3">
      <t>セッケイ</t>
    </rPh>
    <rPh sb="3" eb="5">
      <t>カンリ</t>
    </rPh>
    <rPh sb="5" eb="6">
      <t>リョウ</t>
    </rPh>
    <phoneticPr fontId="9"/>
  </si>
  <si>
    <t>調査診断・設計監理</t>
    <rPh sb="0" eb="2">
      <t>チョウサ</t>
    </rPh>
    <rPh sb="2" eb="4">
      <t>シンダン</t>
    </rPh>
    <rPh sb="5" eb="7">
      <t>セッケイ</t>
    </rPh>
    <rPh sb="7" eb="9">
      <t>カンリ</t>
    </rPh>
    <phoneticPr fontId="5"/>
  </si>
  <si>
    <t>工事管理費→</t>
    <rPh sb="0" eb="2">
      <t>コウジ</t>
    </rPh>
    <rPh sb="2" eb="5">
      <t>カンリヒ</t>
    </rPh>
    <phoneticPr fontId="9"/>
  </si>
  <si>
    <r>
      <t>大成</t>
    </r>
    <r>
      <rPr>
        <sz val="8"/>
        <color rgb="FF0000FF"/>
        <rFont val="ＭＳ 明朝"/>
        <family val="1"/>
        <charset val="128"/>
      </rPr>
      <t>サービス</t>
    </r>
    <r>
      <rPr>
        <sz val="10"/>
        <color indexed="12"/>
        <rFont val="ＭＳ 明朝"/>
        <family val="1"/>
        <charset val="128"/>
      </rPr>
      <t>工事管理費→</t>
    </r>
    <rPh sb="0" eb="2">
      <t>タイセイ</t>
    </rPh>
    <rPh sb="6" eb="8">
      <t>コウジ</t>
    </rPh>
    <rPh sb="8" eb="10">
      <t>カンリ</t>
    </rPh>
    <rPh sb="10" eb="11">
      <t>ヒ</t>
    </rPh>
    <phoneticPr fontId="9"/>
  </si>
  <si>
    <t>長期修繕計画作成調査費→→</t>
    <rPh sb="0" eb="2">
      <t>チョウキ</t>
    </rPh>
    <rPh sb="2" eb="4">
      <t>シュウゼン</t>
    </rPh>
    <rPh sb="4" eb="6">
      <t>ケイカク</t>
    </rPh>
    <rPh sb="6" eb="8">
      <t>サクセイ</t>
    </rPh>
    <rPh sb="8" eb="11">
      <t>チョウサヒ</t>
    </rPh>
    <phoneticPr fontId="9"/>
  </si>
  <si>
    <t>←工事監理費</t>
    <rPh sb="1" eb="3">
      <t>コウジ</t>
    </rPh>
    <rPh sb="3" eb="5">
      <t>カンリ</t>
    </rPh>
    <rPh sb="5" eb="6">
      <t>ヒ</t>
    </rPh>
    <phoneticPr fontId="9"/>
  </si>
  <si>
    <t>その他団地諸経費(管理組合)</t>
    <rPh sb="2" eb="3">
      <t>タ</t>
    </rPh>
    <rPh sb="3" eb="5">
      <t>ダンチ</t>
    </rPh>
    <rPh sb="5" eb="8">
      <t>ショケイヒ</t>
    </rPh>
    <rPh sb="9" eb="11">
      <t>カンリ</t>
    </rPh>
    <rPh sb="11" eb="13">
      <t>クミアイ</t>
    </rPh>
    <phoneticPr fontId="9"/>
  </si>
  <si>
    <t>工事水道電気代→</t>
    <rPh sb="0" eb="2">
      <t>コウジ</t>
    </rPh>
    <rPh sb="2" eb="4">
      <t>スイドウ</t>
    </rPh>
    <rPh sb="4" eb="6">
      <t>デンキ</t>
    </rPh>
    <rPh sb="6" eb="7">
      <t>ダイ</t>
    </rPh>
    <phoneticPr fontId="9"/>
  </si>
  <si>
    <t>各棟床下調査↑</t>
    <rPh sb="0" eb="2">
      <t>カクトウ</t>
    </rPh>
    <rPh sb="2" eb="4">
      <t>ユカシタ</t>
    </rPh>
    <rPh sb="4" eb="6">
      <t>チョウサ</t>
    </rPh>
    <phoneticPr fontId="9"/>
  </si>
  <si>
    <t>図面更新↑</t>
    <rPh sb="0" eb="2">
      <t>ズメン</t>
    </rPh>
    <rPh sb="2" eb="4">
      <t>コウシン</t>
    </rPh>
    <phoneticPr fontId="9"/>
  </si>
  <si>
    <t>↑長計作成・市水移管調査</t>
    <rPh sb="1" eb="2">
      <t>ナガ</t>
    </rPh>
    <rPh sb="2" eb="3">
      <t>ケイ</t>
    </rPh>
    <rPh sb="3" eb="5">
      <t>サクセイ</t>
    </rPh>
    <rPh sb="6" eb="8">
      <t>シスイ</t>
    </rPh>
    <rPh sb="8" eb="10">
      <t>イカン</t>
    </rPh>
    <rPh sb="10" eb="12">
      <t>チョウサ</t>
    </rPh>
    <phoneticPr fontId="9"/>
  </si>
  <si>
    <t>自治会経費→</t>
    <rPh sb="0" eb="3">
      <t>ジチカイ</t>
    </rPh>
    <rPh sb="3" eb="5">
      <t>ケイヒ</t>
    </rPh>
    <phoneticPr fontId="9"/>
  </si>
  <si>
    <t>工事用電気水道使用料→</t>
    <rPh sb="0" eb="3">
      <t>コウジヨウ</t>
    </rPh>
    <rPh sb="3" eb="5">
      <t>デンキ</t>
    </rPh>
    <rPh sb="5" eb="7">
      <t>スイドウ</t>
    </rPh>
    <rPh sb="7" eb="10">
      <t>シヨウリョウ</t>
    </rPh>
    <phoneticPr fontId="9"/>
  </si>
  <si>
    <t>防災見学会費用↑</t>
    <rPh sb="0" eb="2">
      <t>ボウサイ</t>
    </rPh>
    <rPh sb="2" eb="4">
      <t>ケンガク</t>
    </rPh>
    <rPh sb="4" eb="5">
      <t>カイ</t>
    </rPh>
    <rPh sb="5" eb="7">
      <t>ヒヨウ</t>
    </rPh>
    <phoneticPr fontId="9"/>
  </si>
  <si>
    <t>↑工事用水道・電気他</t>
    <rPh sb="1" eb="4">
      <t>コウジヨウ</t>
    </rPh>
    <rPh sb="4" eb="6">
      <t>スイドウ</t>
    </rPh>
    <rPh sb="7" eb="9">
      <t>デンキ</t>
    </rPh>
    <rPh sb="9" eb="10">
      <t>ホカ</t>
    </rPh>
    <phoneticPr fontId="9"/>
  </si>
  <si>
    <t>1億円借入金利息→</t>
    <rPh sb="1" eb="3">
      <t>オクエン</t>
    </rPh>
    <rPh sb="3" eb="5">
      <t>カリイレ</t>
    </rPh>
    <rPh sb="5" eb="6">
      <t>キン</t>
    </rPh>
    <rPh sb="6" eb="8">
      <t>リソク</t>
    </rPh>
    <phoneticPr fontId="9"/>
  </si>
  <si>
    <t>修繕活動諸経費計</t>
    <rPh sb="0" eb="2">
      <t>シュウゼン</t>
    </rPh>
    <rPh sb="2" eb="4">
      <t>カツドウ</t>
    </rPh>
    <rPh sb="4" eb="7">
      <t>ショケイヒ</t>
    </rPh>
    <rPh sb="7" eb="8">
      <t>ケイ</t>
    </rPh>
    <phoneticPr fontId="5"/>
  </si>
  <si>
    <t>修 　繕 　費　　計</t>
  </si>
  <si>
    <t>① 修 繕 費 累 積</t>
  </si>
  <si>
    <t>－</t>
  </si>
  <si>
    <t>戸 当 り 負 担 金</t>
  </si>
  <si>
    <t>（　累　　計　）</t>
  </si>
  <si>
    <t>戸 当 り 月　額</t>
    <rPh sb="6" eb="7">
      <t>ツキ</t>
    </rPh>
    <rPh sb="8" eb="9">
      <t>ガク</t>
    </rPh>
    <phoneticPr fontId="9"/>
  </si>
  <si>
    <t>－</t>
    <phoneticPr fontId="9"/>
  </si>
  <si>
    <t>修繕費積立金表</t>
    <rPh sb="0" eb="3">
      <t>シュウゼンヒ</t>
    </rPh>
    <rPh sb="3" eb="5">
      <t>ツミタテ</t>
    </rPh>
    <rPh sb="5" eb="6">
      <t>キン</t>
    </rPh>
    <rPh sb="6" eb="7">
      <t>ヒョウ</t>
    </rPh>
    <phoneticPr fontId="9"/>
  </si>
  <si>
    <t>各年　修繕積立金</t>
    <rPh sb="0" eb="2">
      <t>カクネン</t>
    </rPh>
    <phoneticPr fontId="9"/>
  </si>
  <si>
    <t>その他収入</t>
    <rPh sb="2" eb="3">
      <t>タ</t>
    </rPh>
    <rPh sb="3" eb="5">
      <t>シュウニュウ</t>
    </rPh>
    <phoneticPr fontId="5"/>
  </si>
  <si>
    <t>合　　　　　　　計</t>
  </si>
  <si>
    <t>② 修繕費積立金累積額</t>
    <rPh sb="1" eb="4">
      <t>シュウゼンヒ</t>
    </rPh>
    <rPh sb="10" eb="11">
      <t>ガク</t>
    </rPh>
    <phoneticPr fontId="9"/>
  </si>
  <si>
    <t>修繕費残高(②－①)</t>
  </si>
  <si>
    <t>各住戸タイプ別負担額と修繕費・管理費収入総額の履歴</t>
    <rPh sb="0" eb="1">
      <t>カク</t>
    </rPh>
    <rPh sb="1" eb="3">
      <t>ジュウコ</t>
    </rPh>
    <rPh sb="6" eb="7">
      <t>ベツ</t>
    </rPh>
    <rPh sb="7" eb="9">
      <t>フタン</t>
    </rPh>
    <rPh sb="9" eb="10">
      <t>ガク</t>
    </rPh>
    <rPh sb="11" eb="14">
      <t>シュウゼンヒ</t>
    </rPh>
    <rPh sb="15" eb="18">
      <t>カンリヒ</t>
    </rPh>
    <rPh sb="18" eb="20">
      <t>シュウニュウ</t>
    </rPh>
    <rPh sb="20" eb="22">
      <t>ソウガク</t>
    </rPh>
    <rPh sb="23" eb="25">
      <t>リレキ</t>
    </rPh>
    <phoneticPr fontId="9"/>
  </si>
  <si>
    <t>修繕費</t>
    <rPh sb="0" eb="3">
      <t>シュウゼンヒ</t>
    </rPh>
    <phoneticPr fontId="9"/>
  </si>
  <si>
    <t>10年間総額</t>
    <rPh sb="2" eb="3">
      <t>ネン</t>
    </rPh>
    <rPh sb="3" eb="4">
      <t>カン</t>
    </rPh>
    <rPh sb="4" eb="6">
      <t>ソウガク</t>
    </rPh>
    <phoneticPr fontId="9"/>
  </si>
  <si>
    <t>累計額</t>
    <rPh sb="0" eb="2">
      <t>ルイケイ</t>
    </rPh>
    <rPh sb="2" eb="3">
      <t>ガク</t>
    </rPh>
    <phoneticPr fontId="9"/>
  </si>
  <si>
    <t>住戸タイプ別</t>
    <rPh sb="0" eb="2">
      <t>ジュウコ</t>
    </rPh>
    <rPh sb="5" eb="6">
      <t>ベツ</t>
    </rPh>
    <phoneticPr fontId="9"/>
  </si>
  <si>
    <t>A・C</t>
    <phoneticPr fontId="9"/>
  </si>
  <si>
    <t>B</t>
    <phoneticPr fontId="9"/>
  </si>
  <si>
    <t>4LDK</t>
    <phoneticPr fontId="9"/>
  </si>
  <si>
    <t>年間修繕費総額</t>
    <rPh sb="0" eb="2">
      <t>ネンカン</t>
    </rPh>
    <rPh sb="2" eb="5">
      <t>シュウゼンヒ</t>
    </rPh>
    <rPh sb="5" eb="7">
      <t>ソウガク</t>
    </rPh>
    <phoneticPr fontId="9"/>
  </si>
  <si>
    <t>↑*期昭和52年１月～昭和52年3月の15月分(実質入金額より計算値は3.7万円多い)</t>
    <rPh sb="2" eb="3">
      <t>キ</t>
    </rPh>
    <rPh sb="3" eb="5">
      <t>ショウワ</t>
    </rPh>
    <rPh sb="7" eb="8">
      <t>ネン</t>
    </rPh>
    <rPh sb="9" eb="10">
      <t>ガツ</t>
    </rPh>
    <rPh sb="11" eb="13">
      <t>ショウワ</t>
    </rPh>
    <rPh sb="15" eb="16">
      <t>ネン</t>
    </rPh>
    <rPh sb="17" eb="18">
      <t>ガツ</t>
    </rPh>
    <rPh sb="21" eb="22">
      <t>ガツ</t>
    </rPh>
    <rPh sb="22" eb="23">
      <t>ブン</t>
    </rPh>
    <rPh sb="24" eb="26">
      <t>ジッシツ</t>
    </rPh>
    <rPh sb="26" eb="28">
      <t>ニュウキン</t>
    </rPh>
    <rPh sb="28" eb="29">
      <t>ガク</t>
    </rPh>
    <rPh sb="31" eb="33">
      <t>ケイサン</t>
    </rPh>
    <rPh sb="33" eb="34">
      <t>チ</t>
    </rPh>
    <rPh sb="38" eb="40">
      <t>マンエン</t>
    </rPh>
    <rPh sb="40" eb="41">
      <t>オオ</t>
    </rPh>
    <phoneticPr fontId="9"/>
  </si>
  <si>
    <t>管理費</t>
    <rPh sb="0" eb="3">
      <t>カンリヒ</t>
    </rPh>
    <phoneticPr fontId="9"/>
  </si>
  <si>
    <t>年間管理費総額</t>
    <rPh sb="0" eb="2">
      <t>ネンカン</t>
    </rPh>
    <rPh sb="2" eb="5">
      <t>カンリヒ</t>
    </rPh>
    <rPh sb="5" eb="7">
      <t>ソウガク</t>
    </rPh>
    <phoneticPr fontId="9"/>
  </si>
  <si>
    <t>その他収入</t>
    <rPh sb="2" eb="3">
      <t>タ</t>
    </rPh>
    <rPh sb="3" eb="5">
      <t>シュウニュウ</t>
    </rPh>
    <phoneticPr fontId="9"/>
  </si>
  <si>
    <t>定期預金利息 円</t>
    <rPh sb="0" eb="2">
      <t>テイキ</t>
    </rPh>
    <rPh sb="2" eb="4">
      <t>ヨキン</t>
    </rPh>
    <rPh sb="4" eb="6">
      <t>リソク</t>
    </rPh>
    <rPh sb="7" eb="8">
      <t>エン</t>
    </rPh>
    <phoneticPr fontId="9"/>
  </si>
  <si>
    <t>積立債券利息</t>
    <rPh sb="0" eb="2">
      <t>ツミタテ</t>
    </rPh>
    <rPh sb="2" eb="3">
      <t>サイ</t>
    </rPh>
    <rPh sb="3" eb="4">
      <t>ケン</t>
    </rPh>
    <rPh sb="4" eb="6">
      <t>リソク</t>
    </rPh>
    <phoneticPr fontId="9"/>
  </si>
  <si>
    <t>仮設定→</t>
    <rPh sb="0" eb="1">
      <t>カリ</t>
    </rPh>
    <rPh sb="1" eb="3">
      <t>セッテイ</t>
    </rPh>
    <phoneticPr fontId="9"/>
  </si>
  <si>
    <t>その他・集会所</t>
    <rPh sb="2" eb="3">
      <t>タ</t>
    </rPh>
    <rPh sb="4" eb="6">
      <t>シュウカイ</t>
    </rPh>
    <rPh sb="6" eb="7">
      <t>ジョ</t>
    </rPh>
    <phoneticPr fontId="9"/>
  </si>
  <si>
    <t>その他市補助金</t>
    <rPh sb="2" eb="3">
      <t>タ</t>
    </rPh>
    <rPh sb="3" eb="4">
      <t>シ</t>
    </rPh>
    <rPh sb="4" eb="7">
      <t>ホジョキン</t>
    </rPh>
    <phoneticPr fontId="9"/>
  </si>
  <si>
    <t>受取保険金</t>
    <rPh sb="0" eb="2">
      <t>ウケトリ</t>
    </rPh>
    <rPh sb="2" eb="5">
      <t>ホケンキン</t>
    </rPh>
    <phoneticPr fontId="9"/>
  </si>
  <si>
    <t>自転車置場使用料</t>
    <rPh sb="0" eb="3">
      <t>ジテンシャ</t>
    </rPh>
    <rPh sb="3" eb="4">
      <t>オ</t>
    </rPh>
    <rPh sb="4" eb="5">
      <t>バ</t>
    </rPh>
    <rPh sb="5" eb="8">
      <t>シヨウリョウ</t>
    </rPh>
    <phoneticPr fontId="9"/>
  </si>
  <si>
    <t>駐車場貸付金収入</t>
  </si>
  <si>
    <t>計　円</t>
    <rPh sb="0" eb="1">
      <t>ケイ</t>
    </rPh>
    <rPh sb="2" eb="3">
      <t>エン</t>
    </rPh>
    <phoneticPr fontId="9"/>
  </si>
  <si>
    <t>計　千円</t>
    <rPh sb="0" eb="1">
      <t>ケイ</t>
    </rPh>
    <rPh sb="2" eb="4">
      <t>センエン</t>
    </rPh>
    <phoneticPr fontId="9"/>
  </si>
  <si>
    <t>グラフ縦軸番号</t>
    <rPh sb="3" eb="5">
      <t>タテジク</t>
    </rPh>
    <rPh sb="5" eb="7">
      <t>バンゴウ</t>
    </rPh>
    <phoneticPr fontId="5"/>
  </si>
  <si>
    <t xml:space="preserve"> </t>
    <phoneticPr fontId="5"/>
  </si>
  <si>
    <t>下地補修共→</t>
    <rPh sb="0" eb="2">
      <t>シタジ</t>
    </rPh>
    <rPh sb="2" eb="4">
      <t>ホシュウ</t>
    </rPh>
    <rPh sb="4" eb="5">
      <t>トモ</t>
    </rPh>
    <phoneticPr fontId="9"/>
  </si>
  <si>
    <t>←←外壁塗装のみ</t>
    <rPh sb="2" eb="4">
      <t>ガイヘキ</t>
    </rPh>
    <rPh sb="4" eb="6">
      <t>トソウ</t>
    </rPh>
    <phoneticPr fontId="9"/>
  </si>
  <si>
    <t>←外壁目地と合わせて要シールと見做す部分総て打直し又は増し打ち</t>
    <rPh sb="1" eb="3">
      <t>ガイヘキ</t>
    </rPh>
    <rPh sb="3" eb="5">
      <t>メジ</t>
    </rPh>
    <rPh sb="6" eb="7">
      <t>ア</t>
    </rPh>
    <rPh sb="10" eb="11">
      <t>ヨウ</t>
    </rPh>
    <rPh sb="15" eb="17">
      <t>ミナ</t>
    </rPh>
    <rPh sb="18" eb="20">
      <t>ブブン</t>
    </rPh>
    <rPh sb="20" eb="21">
      <t>スベ</t>
    </rPh>
    <rPh sb="22" eb="24">
      <t>ウチナオ</t>
    </rPh>
    <rPh sb="25" eb="26">
      <t>マタ</t>
    </rPh>
    <rPh sb="27" eb="28">
      <t>マ</t>
    </rPh>
    <rPh sb="29" eb="30">
      <t>ウ</t>
    </rPh>
    <phoneticPr fontId="9"/>
  </si>
  <si>
    <t>←硬化部シールのみ打替えとする</t>
    <rPh sb="1" eb="3">
      <t>コウカ</t>
    </rPh>
    <rPh sb="3" eb="4">
      <t>ブ</t>
    </rPh>
    <rPh sb="9" eb="11">
      <t>ウチカ</t>
    </rPh>
    <phoneticPr fontId="9"/>
  </si>
  <si>
    <t>硬化部シールのみ打替えとする→</t>
    <rPh sb="0" eb="2">
      <t>コウカ</t>
    </rPh>
    <rPh sb="2" eb="3">
      <t>ブ</t>
    </rPh>
    <rPh sb="8" eb="10">
      <t>ウチカ</t>
    </rPh>
    <phoneticPr fontId="9"/>
  </si>
  <si>
    <t>階段室床踊場・階段シート張替・巾木塗装・入隅シール等→→</t>
    <rPh sb="0" eb="2">
      <t>カイダン</t>
    </rPh>
    <rPh sb="2" eb="3">
      <t>シツ</t>
    </rPh>
    <rPh sb="3" eb="4">
      <t>ユカ</t>
    </rPh>
    <rPh sb="4" eb="6">
      <t>オドリバ</t>
    </rPh>
    <rPh sb="7" eb="9">
      <t>カイダン</t>
    </rPh>
    <rPh sb="12" eb="14">
      <t>ハリカエ</t>
    </rPh>
    <rPh sb="15" eb="17">
      <t>ハバキ</t>
    </rPh>
    <rPh sb="17" eb="19">
      <t>トソウ</t>
    </rPh>
    <rPh sb="20" eb="21">
      <t>イ</t>
    </rPh>
    <rPh sb="21" eb="22">
      <t>スミ</t>
    </rPh>
    <rPh sb="25" eb="26">
      <t>トウ</t>
    </rPh>
    <phoneticPr fontId="9"/>
  </si>
  <si>
    <t>階段室床踊場・階段シート張替・巾木塗装・入隅シール等→</t>
    <rPh sb="0" eb="2">
      <t>カイダン</t>
    </rPh>
    <rPh sb="2" eb="3">
      <t>シツ</t>
    </rPh>
    <rPh sb="3" eb="4">
      <t>ユカ</t>
    </rPh>
    <rPh sb="4" eb="6">
      <t>オドリバ</t>
    </rPh>
    <rPh sb="7" eb="9">
      <t>カイダン</t>
    </rPh>
    <rPh sb="12" eb="14">
      <t>ハリカエ</t>
    </rPh>
    <rPh sb="15" eb="17">
      <t>ハバキ</t>
    </rPh>
    <rPh sb="17" eb="19">
      <t>トソウ</t>
    </rPh>
    <rPh sb="20" eb="21">
      <t>イ</t>
    </rPh>
    <rPh sb="21" eb="22">
      <t>スミ</t>
    </rPh>
    <rPh sb="25" eb="26">
      <t>トウ</t>
    </rPh>
    <phoneticPr fontId="9"/>
  </si>
  <si>
    <t>現床シート・シール部分補修・巾木・笠木等の塗替え塗装程度と設定→</t>
    <rPh sb="0" eb="1">
      <t>ゲン</t>
    </rPh>
    <rPh sb="1" eb="2">
      <t>ユカ</t>
    </rPh>
    <rPh sb="9" eb="11">
      <t>ブブン</t>
    </rPh>
    <rPh sb="11" eb="13">
      <t>ホシュウ</t>
    </rPh>
    <rPh sb="14" eb="16">
      <t>ハバキ</t>
    </rPh>
    <rPh sb="17" eb="19">
      <t>カサギ</t>
    </rPh>
    <rPh sb="19" eb="20">
      <t>トウ</t>
    </rPh>
    <rPh sb="21" eb="23">
      <t>ヌリカ</t>
    </rPh>
    <rPh sb="24" eb="26">
      <t>トソウ</t>
    </rPh>
    <rPh sb="26" eb="28">
      <t>テイド</t>
    </rPh>
    <rPh sb="29" eb="31">
      <t>セッテイ</t>
    </rPh>
    <phoneticPr fontId="9"/>
  </si>
  <si>
    <t>↑現床シート・シール部分補修・巾木・笠木等の塗替え塗装程度と設定</t>
    <rPh sb="1" eb="2">
      <t>ゲン</t>
    </rPh>
    <rPh sb="2" eb="3">
      <t>ユカ</t>
    </rPh>
    <rPh sb="10" eb="12">
      <t>ブブン</t>
    </rPh>
    <rPh sb="12" eb="14">
      <t>ホシュウ</t>
    </rPh>
    <rPh sb="15" eb="17">
      <t>ハバキ</t>
    </rPh>
    <rPh sb="18" eb="20">
      <t>カサギ</t>
    </rPh>
    <rPh sb="20" eb="21">
      <t>トウ</t>
    </rPh>
    <rPh sb="22" eb="24">
      <t>ヌリカ</t>
    </rPh>
    <rPh sb="25" eb="27">
      <t>トソウ</t>
    </rPh>
    <rPh sb="27" eb="29">
      <t>テイド</t>
    </rPh>
    <rPh sb="30" eb="32">
      <t>セッテイ</t>
    </rPh>
    <phoneticPr fontId="9"/>
  </si>
  <si>
    <t>外壁躯体補修・躯体基礎・床下天井補修改善</t>
    <rPh sb="0" eb="2">
      <t>ガイヘキ</t>
    </rPh>
    <rPh sb="2" eb="4">
      <t>クタイ</t>
    </rPh>
    <rPh sb="4" eb="6">
      <t>ホシュウ</t>
    </rPh>
    <rPh sb="7" eb="9">
      <t>クタイ</t>
    </rPh>
    <rPh sb="9" eb="11">
      <t>キソ</t>
    </rPh>
    <rPh sb="12" eb="14">
      <t>ユカシタ</t>
    </rPh>
    <rPh sb="14" eb="16">
      <t>テンジョウ</t>
    </rPh>
    <rPh sb="16" eb="18">
      <t>ホシュウ</t>
    </rPh>
    <rPh sb="18" eb="20">
      <t>カイゼン</t>
    </rPh>
    <phoneticPr fontId="9"/>
  </si>
  <si>
    <t>　↑外壁躯体補修↑</t>
    <rPh sb="2" eb="4">
      <t>ガイヘキ</t>
    </rPh>
    <rPh sb="4" eb="6">
      <t>クタイ</t>
    </rPh>
    <rPh sb="6" eb="8">
      <t>ホシュウ</t>
    </rPh>
    <phoneticPr fontId="1"/>
  </si>
  <si>
    <t>←外壁塗装のみ(下地補修除く)</t>
    <rPh sb="1" eb="3">
      <t>ガイヘキ</t>
    </rPh>
    <rPh sb="3" eb="5">
      <t>トソウ</t>
    </rPh>
    <rPh sb="8" eb="10">
      <t>シタジ</t>
    </rPh>
    <rPh sb="10" eb="12">
      <t>ホシュウ</t>
    </rPh>
    <rPh sb="12" eb="13">
      <t>ノゾ</t>
    </rPh>
    <phoneticPr fontId="9"/>
  </si>
  <si>
    <t>外壁塗装のみ(下地補修除く)→</t>
    <rPh sb="0" eb="2">
      <t>ガイヘキ</t>
    </rPh>
    <rPh sb="2" eb="4">
      <t>トソウ</t>
    </rPh>
    <rPh sb="7" eb="9">
      <t>シタジ</t>
    </rPh>
    <rPh sb="9" eb="11">
      <t>ホシュウ</t>
    </rPh>
    <rPh sb="11" eb="12">
      <t>ノゾ</t>
    </rPh>
    <phoneticPr fontId="9"/>
  </si>
  <si>
    <t>←躯体塗装下地補修(クラック・塗装下地剥離バターン付け)</t>
    <rPh sb="1" eb="3">
      <t>クタイ</t>
    </rPh>
    <rPh sb="3" eb="5">
      <t>トソウ</t>
    </rPh>
    <rPh sb="5" eb="7">
      <t>シタジ</t>
    </rPh>
    <rPh sb="7" eb="9">
      <t>ホシュウ</t>
    </rPh>
    <rPh sb="15" eb="17">
      <t>トソウ</t>
    </rPh>
    <rPh sb="17" eb="19">
      <t>シタジ</t>
    </rPh>
    <rPh sb="19" eb="21">
      <t>ハクリ</t>
    </rPh>
    <rPh sb="25" eb="26">
      <t>ツ</t>
    </rPh>
    <phoneticPr fontId="1"/>
  </si>
  <si>
    <t>躯体塗装下地補修(クラック・塗装下地剥離バターン付け)→</t>
    <rPh sb="0" eb="2">
      <t>クタイ</t>
    </rPh>
    <rPh sb="2" eb="4">
      <t>トソウ</t>
    </rPh>
    <rPh sb="4" eb="6">
      <t>シタジ</t>
    </rPh>
    <rPh sb="6" eb="8">
      <t>ホシュウ</t>
    </rPh>
    <rPh sb="14" eb="16">
      <t>トソウ</t>
    </rPh>
    <rPh sb="16" eb="18">
      <t>シタジ</t>
    </rPh>
    <rPh sb="18" eb="20">
      <t>ハクリ</t>
    </rPh>
    <rPh sb="24" eb="25">
      <t>ツ</t>
    </rPh>
    <phoneticPr fontId="1"/>
  </si>
  <si>
    <t>↑基礎床下点検補修</t>
    <rPh sb="1" eb="3">
      <t>キソ</t>
    </rPh>
    <rPh sb="3" eb="5">
      <t>ユカシタ</t>
    </rPh>
    <rPh sb="5" eb="7">
      <t>テンケン</t>
    </rPh>
    <rPh sb="7" eb="9">
      <t>ホシュウ</t>
    </rPh>
    <phoneticPr fontId="9"/>
  </si>
  <si>
    <t>ﾍﾞﾗﾝﾀﾞﾊﾞﾙｺﾆｰ・窓台防水工事他</t>
    <rPh sb="13" eb="14">
      <t>マド</t>
    </rPh>
    <rPh sb="14" eb="15">
      <t>ダイ</t>
    </rPh>
    <rPh sb="19" eb="20">
      <t>ホカ</t>
    </rPh>
    <phoneticPr fontId="9"/>
  </si>
  <si>
    <t>　　↑下地補修共↑</t>
    <rPh sb="3" eb="5">
      <t>シタジ</t>
    </rPh>
    <rPh sb="5" eb="7">
      <t>ホシュウ</t>
    </rPh>
    <rPh sb="7" eb="8">
      <t>トモ</t>
    </rPh>
    <phoneticPr fontId="1"/>
  </si>
  <si>
    <t>修繕費累計額　百万円</t>
    <rPh sb="0" eb="2">
      <t>シュウゼン</t>
    </rPh>
    <rPh sb="2" eb="3">
      <t>ヒ</t>
    </rPh>
    <rPh sb="3" eb="6">
      <t>ルイケイガク</t>
    </rPh>
    <rPh sb="7" eb="8">
      <t>ヒャク</t>
    </rPh>
    <rPh sb="8" eb="9">
      <t>マン</t>
    </rPh>
    <rPh sb="9" eb="10">
      <t>エン</t>
    </rPh>
    <phoneticPr fontId="5"/>
  </si>
  <si>
    <t>積立金累計額　百万円</t>
    <rPh sb="0" eb="3">
      <t>ツミタテキン</t>
    </rPh>
    <rPh sb="3" eb="6">
      <t>ルイケイガク</t>
    </rPh>
    <rPh sb="7" eb="8">
      <t>ヒャク</t>
    </rPh>
    <rPh sb="8" eb="9">
      <t>マン</t>
    </rPh>
    <rPh sb="9" eb="10">
      <t>エン</t>
    </rPh>
    <phoneticPr fontId="5"/>
  </si>
  <si>
    <t>↑その他各種の修繕・更新・取付など</t>
    <rPh sb="3" eb="4">
      <t>タ</t>
    </rPh>
    <rPh sb="4" eb="6">
      <t>カクシュ</t>
    </rPh>
    <rPh sb="7" eb="9">
      <t>シュウゼン</t>
    </rPh>
    <rPh sb="10" eb="12">
      <t>コウシン</t>
    </rPh>
    <rPh sb="13" eb="15">
      <t>トリツケ</t>
    </rPh>
    <phoneticPr fontId="9"/>
  </si>
  <si>
    <t>その他各種の修繕・更新・取付など↑</t>
    <rPh sb="2" eb="3">
      <t>タ</t>
    </rPh>
    <rPh sb="3" eb="5">
      <t>カクシュ</t>
    </rPh>
    <rPh sb="6" eb="8">
      <t>シュウゼン</t>
    </rPh>
    <rPh sb="9" eb="11">
      <t>コウシン</t>
    </rPh>
    <rPh sb="12" eb="14">
      <t>トリツケ</t>
    </rPh>
    <phoneticPr fontId="9"/>
  </si>
  <si>
    <t xml:space="preserve">　← 建具備品その他常備購入 </t>
    <rPh sb="3" eb="5">
      <t>タテグ</t>
    </rPh>
    <rPh sb="5" eb="7">
      <t>ビヒン</t>
    </rPh>
    <rPh sb="9" eb="10">
      <t>タ</t>
    </rPh>
    <rPh sb="10" eb="12">
      <t>ジョウビ</t>
    </rPh>
    <rPh sb="12" eb="14">
      <t>コウニュウ</t>
    </rPh>
    <phoneticPr fontId="9"/>
  </si>
  <si>
    <t>←基礎床下点検補修</t>
    <rPh sb="1" eb="3">
      <t>キソ</t>
    </rPh>
    <rPh sb="3" eb="5">
      <t>ユカシタ</t>
    </rPh>
    <rPh sb="5" eb="7">
      <t>テンケン</t>
    </rPh>
    <rPh sb="7" eb="9">
      <t>ホシュウ</t>
    </rPh>
    <phoneticPr fontId="9"/>
  </si>
  <si>
    <t>基礎床下点検補修→</t>
    <rPh sb="0" eb="2">
      <t>キソ</t>
    </rPh>
    <rPh sb="2" eb="4">
      <t>ユカシタ</t>
    </rPh>
    <rPh sb="4" eb="6">
      <t>テンケン</t>
    </rPh>
    <rPh sb="6" eb="8">
      <t>ホシュウ</t>
    </rPh>
    <phoneticPr fontId="9"/>
  </si>
  <si>
    <t>★その他棟修繕費に含む</t>
    <rPh sb="3" eb="4">
      <t>タ</t>
    </rPh>
    <rPh sb="4" eb="5">
      <t>トウ</t>
    </rPh>
    <rPh sb="5" eb="8">
      <t>シュウゼンヒ</t>
    </rPh>
    <rPh sb="9" eb="10">
      <t>フク</t>
    </rPh>
    <phoneticPr fontId="9"/>
  </si>
  <si>
    <t>その他棟修繕費に含む★</t>
    <rPh sb="2" eb="3">
      <t>タ</t>
    </rPh>
    <rPh sb="3" eb="4">
      <t>トウ</t>
    </rPh>
    <rPh sb="4" eb="7">
      <t>シュウゼンヒ</t>
    </rPh>
    <rPh sb="8" eb="9">
      <t>フク</t>
    </rPh>
    <phoneticPr fontId="9"/>
  </si>
  <si>
    <t>↑屋上防水点検補修塗装</t>
    <rPh sb="1" eb="3">
      <t>オクジョウ</t>
    </rPh>
    <rPh sb="3" eb="5">
      <t>ボウスイ</t>
    </rPh>
    <rPh sb="5" eb="7">
      <t>テンケン</t>
    </rPh>
    <rPh sb="7" eb="9">
      <t>ホシュウ</t>
    </rPh>
    <rPh sb="9" eb="11">
      <t>トソウ</t>
    </rPh>
    <phoneticPr fontId="9"/>
  </si>
  <si>
    <t>←厚30断熱材増張+防水シート貼りシルバー塗装</t>
    <rPh sb="1" eb="2">
      <t>アツ</t>
    </rPh>
    <rPh sb="4" eb="6">
      <t>ダンネツ</t>
    </rPh>
    <rPh sb="6" eb="7">
      <t>ザイ</t>
    </rPh>
    <rPh sb="7" eb="8">
      <t>マ</t>
    </rPh>
    <rPh sb="8" eb="9">
      <t>ハリ</t>
    </rPh>
    <rPh sb="10" eb="12">
      <t>ボウスイ</t>
    </rPh>
    <rPh sb="15" eb="16">
      <t>バ</t>
    </rPh>
    <rPh sb="21" eb="23">
      <t>トソウ</t>
    </rPh>
    <phoneticPr fontId="1"/>
  </si>
  <si>
    <t>　　↑　　　↑戸車全交換・アルミサッシ点検・修理・フッ素コーティング</t>
    <rPh sb="7" eb="9">
      <t>トグルマ</t>
    </rPh>
    <rPh sb="9" eb="10">
      <t>ゼン</t>
    </rPh>
    <rPh sb="10" eb="12">
      <t>コウカン</t>
    </rPh>
    <rPh sb="19" eb="21">
      <t>テンケン</t>
    </rPh>
    <rPh sb="22" eb="24">
      <t>シュウリ</t>
    </rPh>
    <rPh sb="27" eb="28">
      <t>ソ</t>
    </rPh>
    <phoneticPr fontId="9"/>
  </si>
  <si>
    <t>　　↓　　　↓バルコニー・サービスバルコニー関係修理物置扉共・集合郵便受取替・避難ステッカー貼り</t>
    <rPh sb="22" eb="24">
      <t>カンケイ</t>
    </rPh>
    <rPh sb="24" eb="26">
      <t>シュウリ</t>
    </rPh>
    <rPh sb="26" eb="28">
      <t>モノオキ</t>
    </rPh>
    <rPh sb="28" eb="29">
      <t>トビラ</t>
    </rPh>
    <rPh sb="29" eb="30">
      <t>トモ</t>
    </rPh>
    <rPh sb="31" eb="33">
      <t>シュウゴウ</t>
    </rPh>
    <rPh sb="33" eb="36">
      <t>ユウビンウ</t>
    </rPh>
    <rPh sb="36" eb="38">
      <t>トリカ</t>
    </rPh>
    <rPh sb="39" eb="41">
      <t>ヒナン</t>
    </rPh>
    <rPh sb="46" eb="47">
      <t>ハ</t>
    </rPh>
    <phoneticPr fontId="9"/>
  </si>
  <si>
    <t>←駐輪場修理・屋根塗装</t>
    <rPh sb="1" eb="4">
      <t>チュウリンジョウ</t>
    </rPh>
    <rPh sb="4" eb="6">
      <t>シュウリ</t>
    </rPh>
    <rPh sb="7" eb="9">
      <t>ヤネ</t>
    </rPh>
    <rPh sb="9" eb="11">
      <t>トソウ</t>
    </rPh>
    <phoneticPr fontId="1"/>
  </si>
  <si>
    <t>・バス停上屋塗装</t>
    <rPh sb="3" eb="4">
      <t>テイ</t>
    </rPh>
    <rPh sb="4" eb="6">
      <t>ウワヤ</t>
    </rPh>
    <rPh sb="6" eb="8">
      <t>トソウ</t>
    </rPh>
    <phoneticPr fontId="9"/>
  </si>
  <si>
    <t>クリーンステーション改善(柵とスライドネツト・防カラス対策)→</t>
    <rPh sb="10" eb="12">
      <t>カイゼン</t>
    </rPh>
    <rPh sb="13" eb="14">
      <t>サク</t>
    </rPh>
    <rPh sb="23" eb="24">
      <t>ボウ</t>
    </rPh>
    <rPh sb="27" eb="29">
      <t>タイサク</t>
    </rPh>
    <phoneticPr fontId="9"/>
  </si>
  <si>
    <t>屋外で水道水利用する場所として設置(夏祭り・餅つき大会他)→</t>
    <rPh sb="0" eb="2">
      <t>オクガイ</t>
    </rPh>
    <rPh sb="3" eb="5">
      <t>スイドウ</t>
    </rPh>
    <rPh sb="5" eb="6">
      <t>スイ</t>
    </rPh>
    <rPh sb="6" eb="8">
      <t>リヨウ</t>
    </rPh>
    <rPh sb="10" eb="12">
      <t>バショ</t>
    </rPh>
    <rPh sb="15" eb="17">
      <t>セッチ</t>
    </rPh>
    <rPh sb="18" eb="19">
      <t>ナツ</t>
    </rPh>
    <rPh sb="19" eb="20">
      <t>マツ</t>
    </rPh>
    <rPh sb="22" eb="23">
      <t>モチ</t>
    </rPh>
    <rPh sb="25" eb="27">
      <t>タイカイ</t>
    </rPh>
    <rPh sb="27" eb="28">
      <t>ホカ</t>
    </rPh>
    <phoneticPr fontId="1"/>
  </si>
  <si>
    <t>←棟表示板</t>
    <rPh sb="1" eb="2">
      <t>トウ</t>
    </rPh>
    <rPh sb="2" eb="5">
      <t>ヒョウジバン</t>
    </rPh>
    <phoneticPr fontId="9"/>
  </si>
  <si>
    <t>定期点検補修・各種小修繕・建物周り修理改善含む↓</t>
    <rPh sb="0" eb="2">
      <t>テイキ</t>
    </rPh>
    <rPh sb="2" eb="4">
      <t>テンケン</t>
    </rPh>
    <rPh sb="4" eb="6">
      <t>ホシュウ</t>
    </rPh>
    <rPh sb="7" eb="9">
      <t>カクシュ</t>
    </rPh>
    <rPh sb="9" eb="12">
      <t>ショウシュウゼン</t>
    </rPh>
    <rPh sb="13" eb="15">
      <t>タテモノ</t>
    </rPh>
    <rPh sb="15" eb="16">
      <t>マワ</t>
    </rPh>
    <rPh sb="17" eb="19">
      <t>シュウリ</t>
    </rPh>
    <rPh sb="19" eb="21">
      <t>カイゼン</t>
    </rPh>
    <rPh sb="21" eb="22">
      <t>フク</t>
    </rPh>
    <phoneticPr fontId="1"/>
  </si>
  <si>
    <t>↓各棟給水管高圧洗浄・屋上ドレーン廻り清掃・漏水事故調査補修</t>
    <rPh sb="1" eb="3">
      <t>カクトウ</t>
    </rPh>
    <rPh sb="3" eb="5">
      <t>キュウスイ</t>
    </rPh>
    <rPh sb="5" eb="6">
      <t>カン</t>
    </rPh>
    <rPh sb="6" eb="8">
      <t>コウアツ</t>
    </rPh>
    <rPh sb="8" eb="10">
      <t>センジョウ</t>
    </rPh>
    <rPh sb="11" eb="13">
      <t>オクジョウ</t>
    </rPh>
    <rPh sb="17" eb="18">
      <t>マワ</t>
    </rPh>
    <rPh sb="19" eb="21">
      <t>セイソウ</t>
    </rPh>
    <rPh sb="22" eb="24">
      <t>ロウスイ</t>
    </rPh>
    <rPh sb="24" eb="26">
      <t>ジコ</t>
    </rPh>
    <rPh sb="26" eb="28">
      <t>チョウサ</t>
    </rPh>
    <rPh sb="28" eb="30">
      <t>ホシュウ</t>
    </rPh>
    <phoneticPr fontId="1"/>
  </si>
  <si>
    <t>←一階掲示板取替え</t>
    <rPh sb="1" eb="3">
      <t>イッカイ</t>
    </rPh>
    <rPh sb="3" eb="6">
      <t>ケイジバン</t>
    </rPh>
    <rPh sb="6" eb="8">
      <t>トリカ</t>
    </rPh>
    <phoneticPr fontId="9"/>
  </si>
  <si>
    <t>ポンプ・ベアリング交換↑</t>
    <rPh sb="9" eb="11">
      <t>コウカン</t>
    </rPh>
    <phoneticPr fontId="1"/>
  </si>
  <si>
    <t>←高架水槽塔耐震診断</t>
    <rPh sb="6" eb="10">
      <t>タイシンシンダン</t>
    </rPh>
    <phoneticPr fontId="1"/>
  </si>
  <si>
    <t>駐車場調査費↓</t>
    <rPh sb="0" eb="3">
      <t>チュウシャジョウ</t>
    </rPh>
    <rPh sb="3" eb="5">
      <t>チョウサ</t>
    </rPh>
    <rPh sb="5" eb="6">
      <t>ヒ</t>
    </rPh>
    <phoneticPr fontId="9"/>
  </si>
  <si>
    <t>駐輪場壁屋根塗装→</t>
    <rPh sb="0" eb="3">
      <t>チュウリンジョウ</t>
    </rPh>
    <rPh sb="3" eb="4">
      <t>カベ</t>
    </rPh>
    <rPh sb="4" eb="6">
      <t>ヤネ</t>
    </rPh>
    <rPh sb="6" eb="8">
      <t>トソウ</t>
    </rPh>
    <phoneticPr fontId="9"/>
  </si>
  <si>
    <t>←手摺増設スロープ含む</t>
    <rPh sb="1" eb="3">
      <t>テスリ</t>
    </rPh>
    <rPh sb="3" eb="5">
      <t>ゾウセツ</t>
    </rPh>
    <rPh sb="9" eb="10">
      <t>フク</t>
    </rPh>
    <phoneticPr fontId="9"/>
  </si>
  <si>
    <t>↓(501～548、ぷらたなす10、さくら11、ききょう10、びわ17汚水処理場後)</t>
    <rPh sb="35" eb="37">
      <t>オスイ</t>
    </rPh>
    <rPh sb="37" eb="40">
      <t>ショリジョウ</t>
    </rPh>
    <rPh sb="40" eb="41">
      <t>アト</t>
    </rPh>
    <phoneticPr fontId="1"/>
  </si>
  <si>
    <t>↓賃貸駐車場48台増設</t>
    <rPh sb="1" eb="3">
      <t>チンタイ</t>
    </rPh>
    <rPh sb="3" eb="6">
      <t>チュウシャジョウ</t>
    </rPh>
    <rPh sb="8" eb="9">
      <t>ダイ</t>
    </rPh>
    <rPh sb="9" eb="11">
      <t>ゾウセツ</t>
    </rPh>
    <phoneticPr fontId="1"/>
  </si>
  <si>
    <t>道路から階段室への脇道整備↑</t>
    <rPh sb="0" eb="2">
      <t>ドウロ</t>
    </rPh>
    <rPh sb="4" eb="6">
      <t>カイダン</t>
    </rPh>
    <rPh sb="6" eb="7">
      <t>シツ</t>
    </rPh>
    <rPh sb="9" eb="11">
      <t>ワキミチ</t>
    </rPh>
    <rPh sb="11" eb="13">
      <t>セイビ</t>
    </rPh>
    <phoneticPr fontId="9"/>
  </si>
  <si>
    <t>C2棟裏山擁壁崩壊他↓</t>
    <rPh sb="7" eb="9">
      <t>ホウカイ</t>
    </rPh>
    <rPh sb="9" eb="10">
      <t>ホカ</t>
    </rPh>
    <phoneticPr fontId="9"/>
  </si>
  <si>
    <r>
      <t>樹木根被害擁壁修理(A4裏、F1</t>
    </r>
    <r>
      <rPr>
        <sz val="9"/>
        <color rgb="FF0000FF"/>
        <rFont val="ＭＳ 明朝"/>
        <family val="1"/>
        <charset val="128"/>
      </rPr>
      <t>プレーロット</t>
    </r>
    <r>
      <rPr>
        <sz val="10"/>
        <color indexed="12"/>
        <rFont val="ＭＳ 明朝"/>
        <family val="1"/>
        <charset val="128"/>
      </rPr>
      <t>擁壁)・擁壁上樹木伐採→</t>
    </r>
    <rPh sb="0" eb="2">
      <t>ジュモク</t>
    </rPh>
    <rPh sb="2" eb="3">
      <t>ネ</t>
    </rPh>
    <rPh sb="3" eb="5">
      <t>ヒガイ</t>
    </rPh>
    <rPh sb="5" eb="7">
      <t>ヨウヘキ</t>
    </rPh>
    <rPh sb="7" eb="9">
      <t>シュウリ</t>
    </rPh>
    <rPh sb="12" eb="13">
      <t>ウラ</t>
    </rPh>
    <rPh sb="22" eb="24">
      <t>ヨウヘキ</t>
    </rPh>
    <rPh sb="26" eb="28">
      <t>ヨウヘキ</t>
    </rPh>
    <rPh sb="28" eb="29">
      <t>ウエ</t>
    </rPh>
    <rPh sb="29" eb="31">
      <t>ジュモク</t>
    </rPh>
    <rPh sb="31" eb="33">
      <t>バッサイ</t>
    </rPh>
    <phoneticPr fontId="9"/>
  </si>
  <si>
    <t>←台風9号樹木倒木による擁壁被害の修復</t>
    <rPh sb="1" eb="3">
      <t>タイフウ</t>
    </rPh>
    <rPh sb="4" eb="5">
      <t>ゴウ</t>
    </rPh>
    <rPh sb="5" eb="7">
      <t>ジュモク</t>
    </rPh>
    <rPh sb="7" eb="9">
      <t>トウボク</t>
    </rPh>
    <rPh sb="12" eb="14">
      <t>ヨウヘキ</t>
    </rPh>
    <rPh sb="14" eb="16">
      <t>ヒガイ</t>
    </rPh>
    <rPh sb="17" eb="19">
      <t>シュウフク</t>
    </rPh>
    <phoneticPr fontId="9"/>
  </si>
  <si>
    <t>　↓ﾌｴﾝｽ補修(専用庭フェンス改善工事H900をH750)</t>
    <rPh sb="6" eb="8">
      <t>ホシュウ</t>
    </rPh>
    <rPh sb="9" eb="11">
      <t>センヨウ</t>
    </rPh>
    <rPh sb="11" eb="12">
      <t>ニワ</t>
    </rPh>
    <rPh sb="16" eb="18">
      <t>カイゼン</t>
    </rPh>
    <rPh sb="18" eb="20">
      <t>コウジ</t>
    </rPh>
    <phoneticPr fontId="9"/>
  </si>
  <si>
    <t>防犯灯柱脚補修→</t>
    <rPh sb="0" eb="3">
      <t>ボウハントウ</t>
    </rPh>
    <rPh sb="3" eb="5">
      <t>チュウキャク</t>
    </rPh>
    <rPh sb="5" eb="7">
      <t>ホシュウ</t>
    </rPh>
    <phoneticPr fontId="9"/>
  </si>
  <si>
    <t>緑地整備↑</t>
    <rPh sb="0" eb="2">
      <t>リョクチ</t>
    </rPh>
    <rPh sb="2" eb="4">
      <t>セイビ</t>
    </rPh>
    <phoneticPr fontId="9"/>
  </si>
  <si>
    <t>←防犯灯点検LED交換</t>
    <rPh sb="1" eb="4">
      <t>ボウハントウ</t>
    </rPh>
    <rPh sb="4" eb="6">
      <t>テンケン</t>
    </rPh>
    <rPh sb="9" eb="11">
      <t>コウカン</t>
    </rPh>
    <phoneticPr fontId="9"/>
  </si>
  <si>
    <t>←防犯灯点検LED交換その他更新など</t>
    <rPh sb="1" eb="4">
      <t>ボウハントウ</t>
    </rPh>
    <rPh sb="4" eb="6">
      <t>テンケン</t>
    </rPh>
    <rPh sb="9" eb="11">
      <t>コウカン</t>
    </rPh>
    <rPh sb="13" eb="14">
      <t>タ</t>
    </rPh>
    <rPh sb="14" eb="16">
      <t>コウシン</t>
    </rPh>
    <phoneticPr fontId="9"/>
  </si>
  <si>
    <t>←防犯灯LED交換</t>
    <rPh sb="1" eb="4">
      <t>ボウハントウ</t>
    </rPh>
    <rPh sb="7" eb="9">
      <t>コウカン</t>
    </rPh>
    <phoneticPr fontId="9"/>
  </si>
  <si>
    <t>防犯灯修理→</t>
    <rPh sb="0" eb="3">
      <t>ボウハントウ</t>
    </rPh>
    <rPh sb="3" eb="5">
      <t>シュウリ</t>
    </rPh>
    <phoneticPr fontId="9"/>
  </si>
  <si>
    <t>←手摺塗装</t>
    <rPh sb="1" eb="5">
      <t>テスリトソウ</t>
    </rPh>
    <phoneticPr fontId="9"/>
  </si>
  <si>
    <t>←緑地・プレロット整備</t>
    <rPh sb="1" eb="3">
      <t>リョクチ</t>
    </rPh>
    <rPh sb="9" eb="11">
      <t>セイビ</t>
    </rPh>
    <phoneticPr fontId="1"/>
  </si>
  <si>
    <t>塗装屋根防水に含む★</t>
    <rPh sb="0" eb="2">
      <t>トソウ</t>
    </rPh>
    <rPh sb="2" eb="4">
      <t>ヤネ</t>
    </rPh>
    <rPh sb="4" eb="6">
      <t>ボウスイ</t>
    </rPh>
    <rPh sb="7" eb="8">
      <t>フク</t>
    </rPh>
    <phoneticPr fontId="9"/>
  </si>
  <si>
    <t>↑揚水ポンプ逆止弁・FMバルブ電磁弁取替え</t>
    <rPh sb="1" eb="3">
      <t>ヨウスイ</t>
    </rPh>
    <rPh sb="6" eb="8">
      <t>ギャクシ</t>
    </rPh>
    <rPh sb="8" eb="9">
      <t>ベン</t>
    </rPh>
    <rPh sb="15" eb="18">
      <t>デンジベン</t>
    </rPh>
    <rPh sb="18" eb="20">
      <t>トリカ</t>
    </rPh>
    <phoneticPr fontId="9"/>
  </si>
  <si>
    <t>鉄部他塗装ﾍﾞﾗﾝﾀﾞ・窓・階段手摺</t>
    <rPh sb="12" eb="13">
      <t>マド</t>
    </rPh>
    <rPh sb="14" eb="16">
      <t>カイダン</t>
    </rPh>
    <rPh sb="16" eb="18">
      <t>テスリ</t>
    </rPh>
    <phoneticPr fontId="1"/>
  </si>
  <si>
    <t>←階段室壁塗装(外壁塗装から除いた部分)</t>
    <rPh sb="1" eb="3">
      <t>カイダン</t>
    </rPh>
    <rPh sb="3" eb="4">
      <t>シツ</t>
    </rPh>
    <rPh sb="4" eb="5">
      <t>カベ</t>
    </rPh>
    <rPh sb="5" eb="7">
      <t>トソウ</t>
    </rPh>
    <rPh sb="8" eb="10">
      <t>ガイヘキ</t>
    </rPh>
    <rPh sb="10" eb="12">
      <t>トソウ</t>
    </rPh>
    <rPh sb="14" eb="15">
      <t>ノゾ</t>
    </rPh>
    <rPh sb="17" eb="19">
      <t>ブブン</t>
    </rPh>
    <phoneticPr fontId="9"/>
  </si>
  <si>
    <t>←C1・C2・F5階段室塗装</t>
    <rPh sb="9" eb="11">
      <t>カイダン</t>
    </rPh>
    <rPh sb="11" eb="12">
      <t>シツ</t>
    </rPh>
    <rPh sb="12" eb="14">
      <t>トソウ</t>
    </rPh>
    <phoneticPr fontId="9"/>
  </si>
  <si>
    <t>↑階段室内側木製手摺新設</t>
    <rPh sb="1" eb="3">
      <t>カイダン</t>
    </rPh>
    <rPh sb="3" eb="4">
      <t>シツ</t>
    </rPh>
    <rPh sb="4" eb="6">
      <t>ウチガワ</t>
    </rPh>
    <rPh sb="6" eb="8">
      <t>モクセイ</t>
    </rPh>
    <rPh sb="8" eb="10">
      <t>テスリ</t>
    </rPh>
    <rPh sb="10" eb="12">
      <t>シンセツ</t>
    </rPh>
    <phoneticPr fontId="9"/>
  </si>
  <si>
    <r>
      <rPr>
        <sz val="8"/>
        <color rgb="FF0000FF"/>
        <rFont val="ＭＳ 明朝"/>
        <family val="1"/>
        <charset val="128"/>
      </rPr>
      <t>ジョイントシール</t>
    </r>
    <r>
      <rPr>
        <sz val="10"/>
        <color indexed="12"/>
        <rFont val="ＭＳ 明朝"/>
        <family val="1"/>
        <charset val="128"/>
      </rPr>
      <t>補修</t>
    </r>
    <r>
      <rPr>
        <sz val="9"/>
        <color rgb="FF0000FF"/>
        <rFont val="ＭＳ 明朝"/>
        <family val="1"/>
        <charset val="128"/>
      </rPr>
      <t>トップコート</t>
    </r>
    <r>
      <rPr>
        <sz val="10"/>
        <color indexed="12"/>
        <rFont val="ＭＳ 明朝"/>
        <family val="1"/>
        <charset val="128"/>
      </rPr>
      <t>塗↓</t>
    </r>
    <rPh sb="8" eb="10">
      <t>ホシュウ</t>
    </rPh>
    <rPh sb="16" eb="17">
      <t>ヌ</t>
    </rPh>
    <phoneticPr fontId="9"/>
  </si>
  <si>
    <r>
      <rPr>
        <sz val="8"/>
        <color rgb="FF0000FF"/>
        <rFont val="ＭＳ 明朝"/>
        <family val="1"/>
        <charset val="128"/>
      </rPr>
      <t>シール</t>
    </r>
    <r>
      <rPr>
        <sz val="10"/>
        <color indexed="12"/>
        <rFont val="ＭＳ 明朝"/>
        <family val="1"/>
        <charset val="128"/>
      </rPr>
      <t>補修</t>
    </r>
    <r>
      <rPr>
        <sz val="9"/>
        <color rgb="FF0000FF"/>
        <rFont val="ＭＳ 明朝"/>
        <family val="1"/>
        <charset val="128"/>
      </rPr>
      <t>トップコート</t>
    </r>
    <r>
      <rPr>
        <sz val="10"/>
        <color indexed="12"/>
        <rFont val="ＭＳ 明朝"/>
        <family val="1"/>
        <charset val="128"/>
      </rPr>
      <t>塗↓</t>
    </r>
    <rPh sb="3" eb="5">
      <t>ホシュウ</t>
    </rPh>
    <rPh sb="11" eb="12">
      <t>ヌ</t>
    </rPh>
    <phoneticPr fontId="9"/>
  </si>
  <si>
    <t>屋根防水工事(シート防水・塗装)</t>
    <rPh sb="10" eb="12">
      <t>ボウスイ</t>
    </rPh>
    <rPh sb="13" eb="15">
      <t>トソウ</t>
    </rPh>
    <phoneticPr fontId="1"/>
  </si>
  <si>
    <r>
      <rPr>
        <sz val="8"/>
        <color rgb="FF0000FF"/>
        <rFont val="ＭＳ 明朝"/>
        <family val="1"/>
        <charset val="128"/>
      </rPr>
      <t>シール</t>
    </r>
    <r>
      <rPr>
        <sz val="10"/>
        <color indexed="12"/>
        <rFont val="ＭＳ 明朝"/>
        <family val="1"/>
        <charset val="128"/>
      </rPr>
      <t>補修</t>
    </r>
    <r>
      <rPr>
        <sz val="9"/>
        <color rgb="FF0000FF"/>
        <rFont val="ＭＳ 明朝"/>
        <family val="1"/>
        <charset val="128"/>
      </rPr>
      <t>トップコート</t>
    </r>
    <r>
      <rPr>
        <sz val="10"/>
        <color indexed="12"/>
        <rFont val="ＭＳ 明朝"/>
        <family val="1"/>
        <charset val="128"/>
      </rPr>
      <t>塗→</t>
    </r>
    <rPh sb="3" eb="5">
      <t>ホシュウ</t>
    </rPh>
    <rPh sb="11" eb="12">
      <t>ヌ</t>
    </rPh>
    <phoneticPr fontId="9"/>
  </si>
  <si>
    <t>←ポンプ室屋根含む</t>
    <rPh sb="4" eb="5">
      <t>シツ</t>
    </rPh>
    <rPh sb="5" eb="7">
      <t>ヤネ</t>
    </rPh>
    <rPh sb="7" eb="8">
      <t>フク</t>
    </rPh>
    <phoneticPr fontId="9"/>
  </si>
  <si>
    <t>断熱材10㎜の上シート防水(塗装共)新設→</t>
    <rPh sb="0" eb="3">
      <t>ダンネツザイ</t>
    </rPh>
    <rPh sb="7" eb="8">
      <t>ウエ</t>
    </rPh>
    <rPh sb="11" eb="13">
      <t>ボウスイ</t>
    </rPh>
    <rPh sb="14" eb="16">
      <t>トソウ</t>
    </rPh>
    <rPh sb="16" eb="17">
      <t>トモ</t>
    </rPh>
    <rPh sb="18" eb="20">
      <t>シンセツ</t>
    </rPh>
    <phoneticPr fontId="9"/>
  </si>
  <si>
    <t>↑←屋根防水補修のみ???(シルバー塗装無し)</t>
    <rPh sb="4" eb="6">
      <t>ボウスイ</t>
    </rPh>
    <rPh sb="6" eb="8">
      <t>ホシュウ</t>
    </rPh>
    <rPh sb="18" eb="20">
      <t>トソウ</t>
    </rPh>
    <rPh sb="20" eb="21">
      <t>ナ</t>
    </rPh>
    <phoneticPr fontId="1"/>
  </si>
  <si>
    <t>↓屋根防水シート重ね張り(塗装・シール共)既存屋根シート面</t>
    <rPh sb="1" eb="3">
      <t>ヤネ</t>
    </rPh>
    <rPh sb="3" eb="5">
      <t>ボウスイ</t>
    </rPh>
    <rPh sb="8" eb="9">
      <t>カサ</t>
    </rPh>
    <rPh sb="10" eb="11">
      <t>ハリ</t>
    </rPh>
    <rPh sb="13" eb="15">
      <t>トソウ</t>
    </rPh>
    <rPh sb="19" eb="20">
      <t>トモ</t>
    </rPh>
    <rPh sb="21" eb="23">
      <t>キゾン</t>
    </rPh>
    <rPh sb="23" eb="25">
      <t>ヤネ</t>
    </rPh>
    <rPh sb="28" eb="29">
      <t>メン</t>
    </rPh>
    <phoneticPr fontId="9"/>
  </si>
  <si>
    <t>採用試験貼り調査委託費↑</t>
    <rPh sb="0" eb="2">
      <t>サイヨウ</t>
    </rPh>
    <rPh sb="2" eb="4">
      <t>シケン</t>
    </rPh>
    <rPh sb="4" eb="5">
      <t>バ</t>
    </rPh>
    <rPh sb="6" eb="8">
      <t>チョウサ</t>
    </rPh>
    <rPh sb="8" eb="10">
      <t>イタク</t>
    </rPh>
    <rPh sb="10" eb="11">
      <t>ヒ</t>
    </rPh>
    <phoneticPr fontId="9"/>
  </si>
  <si>
    <t>屋根防水ね貼り工法　↑</t>
    <rPh sb="0" eb="2">
      <t>ヤネ</t>
    </rPh>
    <rPh sb="2" eb="4">
      <t>ボウスイ</t>
    </rPh>
    <rPh sb="5" eb="6">
      <t>ハ</t>
    </rPh>
    <rPh sb="7" eb="9">
      <t>コウホウ</t>
    </rPh>
    <phoneticPr fontId="9"/>
  </si>
  <si>
    <t>集会所階段ﾉﾝｽﾀｲﾙ色↑</t>
    <rPh sb="0" eb="3">
      <t>シュウカイジョ</t>
    </rPh>
    <rPh sb="3" eb="5">
      <t>カイダン</t>
    </rPh>
    <rPh sb="11" eb="12">
      <t>イロ</t>
    </rPh>
    <phoneticPr fontId="9"/>
  </si>
  <si>
    <t>排水溝整備↓</t>
    <rPh sb="0" eb="5">
      <t>ハイスイコウセイビ</t>
    </rPh>
    <phoneticPr fontId="9"/>
  </si>
  <si>
    <r>
      <t>作業員室拡充・浴室</t>
    </r>
    <r>
      <rPr>
        <sz val="8"/>
        <color rgb="FF0000FF"/>
        <rFont val="ＭＳ 明朝"/>
        <family val="1"/>
        <charset val="128"/>
      </rPr>
      <t>シャワー</t>
    </r>
    <r>
      <rPr>
        <sz val="10"/>
        <color indexed="12"/>
        <rFont val="ＭＳ 明朝"/>
        <family val="1"/>
        <charset val="128"/>
      </rPr>
      <t>室に改修・集会所便所改善↓</t>
    </r>
    <rPh sb="0" eb="2">
      <t>サギョウ</t>
    </rPh>
    <rPh sb="2" eb="3">
      <t>イン</t>
    </rPh>
    <rPh sb="3" eb="4">
      <t>シツ</t>
    </rPh>
    <rPh sb="4" eb="6">
      <t>カクジュウ</t>
    </rPh>
    <rPh sb="7" eb="9">
      <t>ヨクシツ</t>
    </rPh>
    <rPh sb="13" eb="14">
      <t>シツ</t>
    </rPh>
    <rPh sb="15" eb="17">
      <t>カイシュウ</t>
    </rPh>
    <rPh sb="18" eb="20">
      <t>シュウカイ</t>
    </rPh>
    <rPh sb="20" eb="21">
      <t>ジョ</t>
    </rPh>
    <rPh sb="21" eb="23">
      <t>ベンジョ</t>
    </rPh>
    <rPh sb="23" eb="25">
      <t>カイゼン</t>
    </rPh>
    <phoneticPr fontId="9"/>
  </si>
  <si>
    <r>
      <t xml:space="preserve">   ↑　　  ↑? 管理事務所ドア更新・</t>
    </r>
    <r>
      <rPr>
        <sz val="8"/>
        <color rgb="FF0000FF"/>
        <rFont val="ＭＳ 明朝"/>
        <family val="1"/>
        <charset val="128"/>
      </rPr>
      <t>コピー</t>
    </r>
    <r>
      <rPr>
        <sz val="10"/>
        <color indexed="12"/>
        <rFont val="ＭＳ 明朝"/>
        <family val="1"/>
        <charset val="128"/>
      </rPr>
      <t>室</t>
    </r>
    <r>
      <rPr>
        <sz val="8"/>
        <color rgb="FF0000FF"/>
        <rFont val="ＭＳ 明朝"/>
        <family val="1"/>
        <charset val="128"/>
      </rPr>
      <t>リフォーム</t>
    </r>
    <rPh sb="11" eb="13">
      <t>カンリ</t>
    </rPh>
    <rPh sb="13" eb="15">
      <t>ジム</t>
    </rPh>
    <rPh sb="15" eb="16">
      <t>ショ</t>
    </rPh>
    <rPh sb="18" eb="20">
      <t>コウシン</t>
    </rPh>
    <rPh sb="24" eb="25">
      <t>シツ</t>
    </rPh>
    <phoneticPr fontId="1"/>
  </si>
  <si>
    <t>集会所屋根防水工事→</t>
    <rPh sb="0" eb="3">
      <t>シュウカイジョ</t>
    </rPh>
    <rPh sb="3" eb="5">
      <t>ヤネ</t>
    </rPh>
    <rPh sb="5" eb="7">
      <t>ボウスイ</t>
    </rPh>
    <rPh sb="7" eb="9">
      <t>コウジ</t>
    </rPh>
    <phoneticPr fontId="9"/>
  </si>
  <si>
    <t>集会所外壁塗装→</t>
    <rPh sb="0" eb="3">
      <t>シュウカイジョ</t>
    </rPh>
    <rPh sb="3" eb="5">
      <t>ガイヘキ</t>
    </rPh>
    <rPh sb="5" eb="7">
      <t>トソウ</t>
    </rPh>
    <phoneticPr fontId="9"/>
  </si>
  <si>
    <t>集会所改善補修→</t>
    <rPh sb="0" eb="2">
      <t>シュウカイ</t>
    </rPh>
    <rPh sb="2" eb="3">
      <t>ショ</t>
    </rPh>
    <rPh sb="3" eb="5">
      <t>カイゼン</t>
    </rPh>
    <rPh sb="5" eb="7">
      <t>ホシュウ</t>
    </rPh>
    <phoneticPr fontId="1"/>
  </si>
  <si>
    <t>ベランダ・窓・階段手摺鉄部補修他</t>
    <rPh sb="5" eb="6">
      <t>マド</t>
    </rPh>
    <rPh sb="7" eb="9">
      <t>カイダン</t>
    </rPh>
    <rPh sb="9" eb="11">
      <t>テスリ</t>
    </rPh>
    <rPh sb="11" eb="13">
      <t>テツブ</t>
    </rPh>
    <rPh sb="13" eb="15">
      <t>ホシュウ</t>
    </rPh>
    <rPh sb="15" eb="16">
      <t>ホカ</t>
    </rPh>
    <phoneticPr fontId="9"/>
  </si>
  <si>
    <t>アルミサッシ点検・修理・戸車交換・フッ素コーティング↑</t>
    <rPh sb="6" eb="8">
      <t>テンケン</t>
    </rPh>
    <rPh sb="9" eb="11">
      <t>シュウリ</t>
    </rPh>
    <rPh sb="12" eb="14">
      <t>トグルマ</t>
    </rPh>
    <rPh sb="14" eb="16">
      <t>コウカン</t>
    </rPh>
    <rPh sb="19" eb="20">
      <t>ソ</t>
    </rPh>
    <phoneticPr fontId="9"/>
  </si>
  <si>
    <t>←玄関扉更新MB</t>
    <rPh sb="1" eb="3">
      <t>ゲンカン</t>
    </rPh>
    <rPh sb="3" eb="4">
      <t>トビラ</t>
    </rPh>
    <rPh sb="4" eb="6">
      <t>コウシン</t>
    </rPh>
    <phoneticPr fontId="5"/>
  </si>
  <si>
    <t>　累計額差額　百万円</t>
    <rPh sb="1" eb="4">
      <t>ルイケイガク</t>
    </rPh>
    <rPh sb="4" eb="6">
      <t>サガク</t>
    </rPh>
    <rPh sb="7" eb="8">
      <t>ヒャク</t>
    </rPh>
    <rPh sb="8" eb="9">
      <t>マン</t>
    </rPh>
    <rPh sb="9" eb="10">
      <t>エン</t>
    </rPh>
    <phoneticPr fontId="5"/>
  </si>
  <si>
    <t>↑臨時駐車場整備</t>
    <rPh sb="1" eb="3">
      <t>リンジ</t>
    </rPh>
    <rPh sb="3" eb="6">
      <t>チュウシャジョウ</t>
    </rPh>
    <rPh sb="6" eb="8">
      <t>セイビ</t>
    </rPh>
    <phoneticPr fontId="9"/>
  </si>
  <si>
    <t>駐輪場修理塗装整備費用↓　↓</t>
    <rPh sb="0" eb="3">
      <t>チュウリンジョウ</t>
    </rPh>
    <rPh sb="3" eb="5">
      <t>シュウリ</t>
    </rPh>
    <rPh sb="5" eb="7">
      <t>トソウ</t>
    </rPh>
    <rPh sb="7" eb="9">
      <t>セイビ</t>
    </rPh>
    <rPh sb="9" eb="11">
      <t>ヒヨウ</t>
    </rPh>
    <phoneticPr fontId="9"/>
  </si>
  <si>
    <t>↑駐車場・駐輪場整備費</t>
    <rPh sb="1" eb="4">
      <t>チュウシャジョウ</t>
    </rPh>
    <rPh sb="5" eb="8">
      <t>チュウリンジョウ</t>
    </rPh>
    <rPh sb="8" eb="11">
      <t>セイビヒ</t>
    </rPh>
    <phoneticPr fontId="9"/>
  </si>
  <si>
    <t>←バス停整備??</t>
    <rPh sb="3" eb="4">
      <t>テイ</t>
    </rPh>
    <rPh sb="4" eb="6">
      <t>セイビ</t>
    </rPh>
    <phoneticPr fontId="1"/>
  </si>
  <si>
    <t>↑揚水ポンプ更新・専用庭止水栓移動他(3861+420)</t>
    <rPh sb="1" eb="3">
      <t>ヨウスイ</t>
    </rPh>
    <rPh sb="6" eb="8">
      <t>コウシン</t>
    </rPh>
    <rPh sb="9" eb="11">
      <t>センヨウ</t>
    </rPh>
    <rPh sb="11" eb="12">
      <t>ニワ</t>
    </rPh>
    <rPh sb="12" eb="15">
      <t>シスイセン</t>
    </rPh>
    <rPh sb="15" eb="17">
      <t>イドウ</t>
    </rPh>
    <rPh sb="17" eb="18">
      <t>ホカ</t>
    </rPh>
    <phoneticPr fontId="9"/>
  </si>
  <si>
    <t>↑バス停あずまや柱梁天井ベンチ塗替え(外ベンチ修理）(886-420)</t>
    <phoneticPr fontId="1"/>
  </si>
  <si>
    <t>↑TV放送デジタル化対応架空配線方式に切り替え、全戸宅内配線更新(2011年アナログ放送中止への対応)</t>
    <rPh sb="3" eb="5">
      <t>ホウソウ</t>
    </rPh>
    <rPh sb="9" eb="10">
      <t>カ</t>
    </rPh>
    <rPh sb="10" eb="12">
      <t>タイオウ</t>
    </rPh>
    <rPh sb="12" eb="14">
      <t>カクウ</t>
    </rPh>
    <rPh sb="14" eb="16">
      <t>ハイセン</t>
    </rPh>
    <rPh sb="16" eb="18">
      <t>ホウシキ</t>
    </rPh>
    <rPh sb="19" eb="20">
      <t>キ</t>
    </rPh>
    <rPh sb="21" eb="22">
      <t>カ</t>
    </rPh>
    <rPh sb="24" eb="26">
      <t>ゼンコ</t>
    </rPh>
    <rPh sb="26" eb="28">
      <t>タクナイ</t>
    </rPh>
    <rPh sb="28" eb="30">
      <t>ハイセン</t>
    </rPh>
    <rPh sb="30" eb="32">
      <t>コウシン</t>
    </rPh>
    <rPh sb="37" eb="38">
      <t>ネン</t>
    </rPh>
    <rPh sb="42" eb="44">
      <t>ホウソウ</t>
    </rPh>
    <rPh sb="44" eb="46">
      <t>チュウシ</t>
    </rPh>
    <rPh sb="48" eb="50">
      <t>タイオウ</t>
    </rPh>
    <phoneticPr fontId="9"/>
  </si>
  <si>
    <t xml:space="preserve"> 設備修繕総合予備費</t>
    <rPh sb="1" eb="3">
      <t>セツビ</t>
    </rPh>
    <rPh sb="3" eb="5">
      <t>シュウゼン</t>
    </rPh>
    <rPh sb="5" eb="7">
      <t>ソウゴウ</t>
    </rPh>
    <rPh sb="7" eb="10">
      <t>ヨビヒ</t>
    </rPh>
    <phoneticPr fontId="1"/>
  </si>
  <si>
    <t>駐車場線引き・文字書き</t>
    <rPh sb="0" eb="3">
      <t>チュウシャジョウ</t>
    </rPh>
    <rPh sb="3" eb="4">
      <t>セン</t>
    </rPh>
    <rPh sb="4" eb="5">
      <t>ヒ</t>
    </rPh>
    <rPh sb="7" eb="9">
      <t>モジ</t>
    </rPh>
    <rPh sb="9" eb="10">
      <t>カ</t>
    </rPh>
    <phoneticPr fontId="9"/>
  </si>
  <si>
    <t>線文字完全塗装塗り直し設定→</t>
    <rPh sb="0" eb="1">
      <t>セン</t>
    </rPh>
    <rPh sb="1" eb="3">
      <t>モジ</t>
    </rPh>
    <rPh sb="3" eb="5">
      <t>カンゼン</t>
    </rPh>
    <rPh sb="5" eb="7">
      <t>トソウ</t>
    </rPh>
    <rPh sb="7" eb="8">
      <t>ヌ</t>
    </rPh>
    <rPh sb="9" eb="10">
      <t>ナオ</t>
    </rPh>
    <rPh sb="11" eb="13">
      <t>セッテイ</t>
    </rPh>
    <phoneticPr fontId="1"/>
  </si>
  <si>
    <t>駐車場点検調査補修(30箇所程度補修)→</t>
    <rPh sb="0" eb="3">
      <t>チュウシャジョウ</t>
    </rPh>
    <rPh sb="3" eb="5">
      <t>テンケン</t>
    </rPh>
    <rPh sb="5" eb="7">
      <t>チョウサ</t>
    </rPh>
    <rPh sb="7" eb="9">
      <t>ホシュウ</t>
    </rPh>
    <rPh sb="12" eb="14">
      <t>カショ</t>
    </rPh>
    <rPh sb="14" eb="16">
      <t>テイド</t>
    </rPh>
    <rPh sb="16" eb="18">
      <t>ホシュウ</t>
    </rPh>
    <phoneticPr fontId="9"/>
  </si>
  <si>
    <t>駐車場点検調査補修(20箇所程度仮定)→</t>
    <rPh sb="0" eb="3">
      <t>チュウシャジョウ</t>
    </rPh>
    <rPh sb="3" eb="5">
      <t>テンケン</t>
    </rPh>
    <rPh sb="5" eb="7">
      <t>チョウサ</t>
    </rPh>
    <rPh sb="7" eb="9">
      <t>ホシュウ</t>
    </rPh>
    <rPh sb="12" eb="14">
      <t>カショ</t>
    </rPh>
    <rPh sb="14" eb="16">
      <t>テイド</t>
    </rPh>
    <rPh sb="16" eb="18">
      <t>カテイ</t>
    </rPh>
    <phoneticPr fontId="9"/>
  </si>
  <si>
    <t>線文字塗装一部補修設定→</t>
    <rPh sb="0" eb="1">
      <t>セン</t>
    </rPh>
    <rPh sb="1" eb="3">
      <t>モジ</t>
    </rPh>
    <rPh sb="3" eb="5">
      <t>トソウ</t>
    </rPh>
    <rPh sb="5" eb="7">
      <t>イチブ</t>
    </rPh>
    <rPh sb="7" eb="9">
      <t>ホシュウ</t>
    </rPh>
    <rPh sb="9" eb="11">
      <t>セッテイ</t>
    </rPh>
    <phoneticPr fontId="1"/>
  </si>
  <si>
    <t>火災警報器設置全戸全室取付→</t>
    <rPh sb="11" eb="13">
      <t>トリツケ</t>
    </rPh>
    <phoneticPr fontId="1"/>
  </si>
  <si>
    <t>定期点検住戸関連補修含む各所の修理↑</t>
    <rPh sb="0" eb="2">
      <t>テイキ</t>
    </rPh>
    <rPh sb="2" eb="4">
      <t>テンケン</t>
    </rPh>
    <rPh sb="4" eb="6">
      <t>ジュウコ</t>
    </rPh>
    <rPh sb="6" eb="8">
      <t>カンレン</t>
    </rPh>
    <rPh sb="8" eb="10">
      <t>ホシュウ</t>
    </rPh>
    <rPh sb="10" eb="11">
      <t>フク</t>
    </rPh>
    <rPh sb="12" eb="14">
      <t>カクショ</t>
    </rPh>
    <rPh sb="15" eb="17">
      <t>シュウリ</t>
    </rPh>
    <phoneticPr fontId="1"/>
  </si>
  <si>
    <t>↓</t>
    <phoneticPr fontId="1"/>
  </si>
  <si>
    <t>集会室土間整備管理室内備品整備↓</t>
    <rPh sb="0" eb="3">
      <t>シュウカイシツ</t>
    </rPh>
    <rPh sb="3" eb="5">
      <t>ドマ</t>
    </rPh>
    <rPh sb="5" eb="7">
      <t>セイビ</t>
    </rPh>
    <rPh sb="7" eb="9">
      <t>カンリ</t>
    </rPh>
    <rPh sb="9" eb="10">
      <t>シツ</t>
    </rPh>
    <rPh sb="10" eb="11">
      <t>ナイ</t>
    </rPh>
    <rPh sb="11" eb="13">
      <t>ビヒン</t>
    </rPh>
    <rPh sb="13" eb="15">
      <t>セイビ</t>
    </rPh>
    <phoneticPr fontId="1"/>
  </si>
  <si>
    <t>↓防犯灯更新・増設・制御盤更新</t>
    <rPh sb="1" eb="4">
      <t>ボウハントウ</t>
    </rPh>
    <rPh sb="4" eb="6">
      <t>コウシン</t>
    </rPh>
    <rPh sb="7" eb="9">
      <t>ゾウセツ</t>
    </rPh>
    <rPh sb="10" eb="15">
      <t>セイギョバンコウシン</t>
    </rPh>
    <phoneticPr fontId="9"/>
  </si>
  <si>
    <t>1300人汚水処理場屋根扉取替↑</t>
    <rPh sb="4" eb="5">
      <t>ニン</t>
    </rPh>
    <rPh sb="5" eb="10">
      <t>オスイショリジョウ</t>
    </rPh>
    <rPh sb="10" eb="12">
      <t>ヤネ</t>
    </rPh>
    <rPh sb="12" eb="13">
      <t>トビラ</t>
    </rPh>
    <rPh sb="13" eb="15">
      <t>トリカエ</t>
    </rPh>
    <phoneticPr fontId="9"/>
  </si>
  <si>
    <t>管理棟屋根樋取替→</t>
    <rPh sb="0" eb="2">
      <t>カンリ</t>
    </rPh>
    <rPh sb="2" eb="3">
      <t>トウ</t>
    </rPh>
    <rPh sb="3" eb="5">
      <t>ヤネ</t>
    </rPh>
    <rPh sb="5" eb="6">
      <t>トイ</t>
    </rPh>
    <rPh sb="6" eb="8">
      <t>トリカエ</t>
    </rPh>
    <phoneticPr fontId="9"/>
  </si>
  <si>
    <t>高架水槽基礎廻りﾌｴﾝｽ取付↓</t>
    <rPh sb="0" eb="4">
      <t>コウカスイソウ</t>
    </rPh>
    <rPh sb="4" eb="6">
      <t>キソ</t>
    </rPh>
    <rPh sb="6" eb="7">
      <t>マワ</t>
    </rPh>
    <rPh sb="12" eb="14">
      <t>トリツケ</t>
    </rPh>
    <phoneticPr fontId="9"/>
  </si>
  <si>
    <t>←屋外掲示板修理</t>
    <rPh sb="1" eb="3">
      <t>オクガイ</t>
    </rPh>
    <rPh sb="3" eb="6">
      <t>ケイジバン</t>
    </rPh>
    <rPh sb="6" eb="8">
      <t>シュウリ</t>
    </rPh>
    <phoneticPr fontId="9"/>
  </si>
  <si>
    <t>ﾎﾟﾝﾌﾟｵｰﾊﾞｰﾎｰﾙ・給水機器修理↑</t>
    <rPh sb="14" eb="16">
      <t>キュウスイ</t>
    </rPh>
    <rPh sb="16" eb="18">
      <t>キキ</t>
    </rPh>
    <rPh sb="18" eb="20">
      <t>シュウリ</t>
    </rPh>
    <phoneticPr fontId="9"/>
  </si>
  <si>
    <t>給水ポンプ電磁開閉器取替↓</t>
    <rPh sb="0" eb="2">
      <t>キュウスイ</t>
    </rPh>
    <rPh sb="5" eb="7">
      <t>デンジ</t>
    </rPh>
    <rPh sb="7" eb="10">
      <t>カイヘイキ</t>
    </rPh>
    <rPh sb="10" eb="12">
      <t>トリカ</t>
    </rPh>
    <phoneticPr fontId="1"/>
  </si>
  <si>
    <t>500・1300人汚水処理場施設機器修理・取替↓</t>
    <rPh sb="14" eb="16">
      <t>シセツ</t>
    </rPh>
    <rPh sb="16" eb="18">
      <t>キキ</t>
    </rPh>
    <rPh sb="18" eb="20">
      <t>シュウリ</t>
    </rPh>
    <phoneticPr fontId="1"/>
  </si>
  <si>
    <t>欠番</t>
    <rPh sb="0" eb="2">
      <t>ケツバン</t>
    </rPh>
    <phoneticPr fontId="1"/>
  </si>
  <si>
    <t>←バス停上屋塗装補修</t>
    <rPh sb="3" eb="4">
      <t>テイ</t>
    </rPh>
    <rPh sb="4" eb="6">
      <t>ウワヤ</t>
    </rPh>
    <rPh sb="6" eb="8">
      <t>トソウ</t>
    </rPh>
    <rPh sb="8" eb="10">
      <t>ホシュウ</t>
    </rPh>
    <phoneticPr fontId="9"/>
  </si>
  <si>
    <t>バス停上屋補修塗装・屋根葺ま直し→</t>
    <rPh sb="2" eb="3">
      <t>テイ</t>
    </rPh>
    <rPh sb="3" eb="5">
      <t>ウワヤ</t>
    </rPh>
    <rPh sb="5" eb="7">
      <t>ホシュウ</t>
    </rPh>
    <rPh sb="7" eb="9">
      <t>トソウ</t>
    </rPh>
    <rPh sb="10" eb="12">
      <t>ヤネ</t>
    </rPh>
    <rPh sb="12" eb="13">
      <t>フ</t>
    </rPh>
    <rPh sb="14" eb="15">
      <t>ナオ</t>
    </rPh>
    <phoneticPr fontId="9"/>
  </si>
  <si>
    <t>↑F5倉庫補修整理他(外壁塗装屋根は棟建物修繕に含む)</t>
    <rPh sb="3" eb="5">
      <t>ソウコ</t>
    </rPh>
    <rPh sb="5" eb="7">
      <t>ホシュウ</t>
    </rPh>
    <rPh sb="7" eb="9">
      <t>セイリ</t>
    </rPh>
    <rPh sb="9" eb="10">
      <t>ホカ</t>
    </rPh>
    <rPh sb="11" eb="13">
      <t>ガイヘキ</t>
    </rPh>
    <rPh sb="13" eb="15">
      <t>トソウ</t>
    </rPh>
    <rPh sb="15" eb="17">
      <t>ヤネ</t>
    </rPh>
    <rPh sb="18" eb="19">
      <t>トウ</t>
    </rPh>
    <rPh sb="19" eb="21">
      <t>タテモノ</t>
    </rPh>
    <rPh sb="21" eb="23">
      <t>シュウゼン</t>
    </rPh>
    <rPh sb="24" eb="25">
      <t>フク</t>
    </rPh>
    <phoneticPr fontId="1"/>
  </si>
  <si>
    <t>F5倉庫補修整理他(外壁塗装屋根は棟建物修繕に含む)→</t>
    <rPh sb="2" eb="4">
      <t>ソウコ</t>
    </rPh>
    <rPh sb="4" eb="6">
      <t>ホシュウ</t>
    </rPh>
    <rPh sb="6" eb="8">
      <t>セイリ</t>
    </rPh>
    <rPh sb="8" eb="9">
      <t>ホカ</t>
    </rPh>
    <rPh sb="10" eb="12">
      <t>ガイヘキ</t>
    </rPh>
    <rPh sb="12" eb="14">
      <t>トソウ</t>
    </rPh>
    <rPh sb="14" eb="16">
      <t>ヤネ</t>
    </rPh>
    <rPh sb="17" eb="18">
      <t>トウ</t>
    </rPh>
    <rPh sb="18" eb="20">
      <t>タテモノ</t>
    </rPh>
    <rPh sb="20" eb="22">
      <t>シュウゼン</t>
    </rPh>
    <rPh sb="23" eb="24">
      <t>フク</t>
    </rPh>
    <phoneticPr fontId="1"/>
  </si>
  <si>
    <t>↑植栽管理外部委託費</t>
    <rPh sb="1" eb="3">
      <t>ショクサイ</t>
    </rPh>
    <rPh sb="3" eb="5">
      <t>カンリ</t>
    </rPh>
    <rPh sb="5" eb="7">
      <t>ガイブ</t>
    </rPh>
    <rPh sb="7" eb="9">
      <t>イタク</t>
    </rPh>
    <rPh sb="9" eb="10">
      <t>ヒ</t>
    </rPh>
    <phoneticPr fontId="9"/>
  </si>
  <si>
    <t>看板・標識改善改修→</t>
    <rPh sb="0" eb="2">
      <t>カンバン</t>
    </rPh>
    <rPh sb="3" eb="5">
      <t>ヒョウシキ</t>
    </rPh>
    <rPh sb="5" eb="7">
      <t>カイゼン</t>
    </rPh>
    <rPh sb="7" eb="9">
      <t>カイシュウ</t>
    </rPh>
    <phoneticPr fontId="9"/>
  </si>
  <si>
    <t>↑屋外排水管(437)・埋設管部分補修(423)清掃</t>
    <rPh sb="1" eb="3">
      <t>オクガイ</t>
    </rPh>
    <rPh sb="3" eb="6">
      <t>ハイスイカン</t>
    </rPh>
    <rPh sb="12" eb="14">
      <t>マイセツ</t>
    </rPh>
    <rPh sb="14" eb="15">
      <t>カン</t>
    </rPh>
    <rPh sb="15" eb="17">
      <t>ブブン</t>
    </rPh>
    <rPh sb="17" eb="19">
      <t>ホシュウ</t>
    </rPh>
    <rPh sb="24" eb="26">
      <t>セイソウ</t>
    </rPh>
    <phoneticPr fontId="9"/>
  </si>
  <si>
    <t>↓屋外排水管(103)・埋設管部分補修(25)清掃</t>
    <rPh sb="1" eb="3">
      <t>オクガイ</t>
    </rPh>
    <rPh sb="3" eb="6">
      <t>ハイスイカン</t>
    </rPh>
    <rPh sb="12" eb="14">
      <t>マイセツ</t>
    </rPh>
    <rPh sb="14" eb="15">
      <t>カン</t>
    </rPh>
    <rPh sb="15" eb="17">
      <t>ブブン</t>
    </rPh>
    <rPh sb="17" eb="19">
      <t>ホシュウ</t>
    </rPh>
    <rPh sb="23" eb="25">
      <t>セイソウ</t>
    </rPh>
    <phoneticPr fontId="9"/>
  </si>
  <si>
    <t>←★確認</t>
    <rPh sb="2" eb="4">
      <t>カクニン</t>
    </rPh>
    <phoneticPr fontId="1"/>
  </si>
  <si>
    <t>屋外排水管・埋設管清掃補修↓</t>
    <rPh sb="0" eb="2">
      <t>オクガイ</t>
    </rPh>
    <rPh sb="2" eb="5">
      <t>ハイスイカン</t>
    </rPh>
    <rPh sb="6" eb="8">
      <t>マイセツ</t>
    </rPh>
    <rPh sb="8" eb="9">
      <t>カン</t>
    </rPh>
    <rPh sb="9" eb="11">
      <t>セイソウ</t>
    </rPh>
    <rPh sb="11" eb="13">
      <t>ホシュウ</t>
    </rPh>
    <phoneticPr fontId="9"/>
  </si>
  <si>
    <t>アプローチ点検補修→</t>
    <rPh sb="5" eb="7">
      <t>テンケン</t>
    </rPh>
    <rPh sb="7" eb="9">
      <t>ホシュウ</t>
    </rPh>
    <phoneticPr fontId="1"/>
  </si>
  <si>
    <t>←管理室裏側</t>
    <rPh sb="1" eb="3">
      <t>カンリ</t>
    </rPh>
    <rPh sb="3" eb="4">
      <t>シツ</t>
    </rPh>
    <rPh sb="4" eb="5">
      <t>ウラ</t>
    </rPh>
    <rPh sb="5" eb="6">
      <t>ガワ</t>
    </rPh>
    <phoneticPr fontId="1"/>
  </si>
  <si>
    <t>←クリーンステーション整備・改修</t>
    <rPh sb="11" eb="13">
      <t>セイビ</t>
    </rPh>
    <rPh sb="14" eb="16">
      <t>カイシュウ</t>
    </rPh>
    <phoneticPr fontId="1"/>
  </si>
  <si>
    <t>クリーンステーション点検整備→</t>
    <rPh sb="10" eb="12">
      <t>テンケン</t>
    </rPh>
    <rPh sb="12" eb="14">
      <t>セイビ</t>
    </rPh>
    <phoneticPr fontId="1"/>
  </si>
  <si>
    <t>外壁塗膜・躯体劣化状況調査費他→</t>
    <rPh sb="0" eb="2">
      <t>ガイヘキ</t>
    </rPh>
    <rPh sb="2" eb="4">
      <t>トマク</t>
    </rPh>
    <rPh sb="5" eb="7">
      <t>クタイ</t>
    </rPh>
    <rPh sb="7" eb="9">
      <t>レッカ</t>
    </rPh>
    <rPh sb="9" eb="11">
      <t>ジョウキョウ</t>
    </rPh>
    <rPh sb="11" eb="13">
      <t>チョウサ</t>
    </rPh>
    <rPh sb="13" eb="14">
      <t>ヒ</t>
    </rPh>
    <rPh sb="14" eb="15">
      <t>ホカ</t>
    </rPh>
    <phoneticPr fontId="1"/>
  </si>
  <si>
    <t>←設計監理料</t>
    <rPh sb="1" eb="3">
      <t>セッケイ</t>
    </rPh>
    <rPh sb="3" eb="5">
      <t>カンリ</t>
    </rPh>
    <rPh sb="5" eb="6">
      <t>リョウ</t>
    </rPh>
    <phoneticPr fontId="9"/>
  </si>
  <si>
    <t>設計監理料→</t>
    <rPh sb="0" eb="2">
      <t>セッケイ</t>
    </rPh>
    <rPh sb="2" eb="4">
      <t>カンリ</t>
    </rPh>
    <rPh sb="4" eb="5">
      <t>リョウ</t>
    </rPh>
    <phoneticPr fontId="9"/>
  </si>
  <si>
    <t>←管理組合諸費用</t>
    <rPh sb="1" eb="3">
      <t>カンリ</t>
    </rPh>
    <rPh sb="3" eb="5">
      <t>クミアイ</t>
    </rPh>
    <rPh sb="5" eb="6">
      <t>ショ</t>
    </rPh>
    <rPh sb="6" eb="8">
      <t>ヒヨウ</t>
    </rPh>
    <phoneticPr fontId="1"/>
  </si>
  <si>
    <t>管理組合諸費用→</t>
    <rPh sb="0" eb="2">
      <t>カンリ</t>
    </rPh>
    <rPh sb="2" eb="4">
      <t>クミアイ</t>
    </rPh>
    <rPh sb="4" eb="5">
      <t>ショ</t>
    </rPh>
    <rPh sb="5" eb="7">
      <t>ヒヨウ</t>
    </rPh>
    <phoneticPr fontId="1"/>
  </si>
  <si>
    <t>駐車場調査↑</t>
    <rPh sb="0" eb="3">
      <t>チュウシャジョウ</t>
    </rPh>
    <rPh sb="3" eb="5">
      <t>チョウサ</t>
    </rPh>
    <phoneticPr fontId="9"/>
  </si>
  <si>
    <t>増設駐車場増設候補地測量図面作成→</t>
    <rPh sb="0" eb="2">
      <t>ゾウセツ</t>
    </rPh>
    <rPh sb="2" eb="4">
      <t>チュウシャ</t>
    </rPh>
    <rPh sb="4" eb="5">
      <t>ジョウ</t>
    </rPh>
    <rPh sb="5" eb="7">
      <t>ゾウセツ</t>
    </rPh>
    <rPh sb="7" eb="10">
      <t>コウホチ</t>
    </rPh>
    <rPh sb="10" eb="12">
      <t>ソクリョウ</t>
    </rPh>
    <rPh sb="12" eb="14">
      <t>ズメン</t>
    </rPh>
    <rPh sb="14" eb="16">
      <t>サクセイ</t>
    </rPh>
    <phoneticPr fontId="9"/>
  </si>
  <si>
    <t>★駐車場増設は、自家用車所有時代に向けての要望と、路上駐車解消と環境問題保全で住民の合意得るのに多くの期間を経ている★</t>
    <rPh sb="8" eb="12">
      <t>ジカヨウシャ</t>
    </rPh>
    <rPh sb="25" eb="27">
      <t>ロジョウ</t>
    </rPh>
    <rPh sb="27" eb="29">
      <t>チュウシャ</t>
    </rPh>
    <rPh sb="29" eb="31">
      <t>カイショウ</t>
    </rPh>
    <phoneticPr fontId="1"/>
  </si>
  <si>
    <t>H19</t>
    <phoneticPr fontId="1"/>
  </si>
  <si>
    <t>その他団地修繕費　　　　　　　外構・雑工事</t>
    <rPh sb="2" eb="3">
      <t>タ</t>
    </rPh>
    <rPh sb="3" eb="5">
      <t>ダンチ</t>
    </rPh>
    <rPh sb="5" eb="8">
      <t>シュウゼンヒ</t>
    </rPh>
    <phoneticPr fontId="9"/>
  </si>
  <si>
    <t>←Aタイプ住戸便所換気扇更新</t>
    <rPh sb="7" eb="9">
      <t>ベンジョ</t>
    </rPh>
    <phoneticPr fontId="9"/>
  </si>
  <si>
    <t>←Aタイプ住戸便所換気扇更新(15年を25年設定)</t>
    <rPh sb="7" eb="9">
      <t>ベンジョ</t>
    </rPh>
    <rPh sb="17" eb="18">
      <t>ネン</t>
    </rPh>
    <rPh sb="21" eb="22">
      <t>ネン</t>
    </rPh>
    <rPh sb="22" eb="24">
      <t>セッテイ</t>
    </rPh>
    <phoneticPr fontId="9"/>
  </si>
  <si>
    <t>★台所・便所換気扇の維持管理費用は各戸負担(Aタイプ除く)</t>
    <rPh sb="1" eb="3">
      <t>ダイドコロ</t>
    </rPh>
    <rPh sb="4" eb="6">
      <t>ベンジョ</t>
    </rPh>
    <rPh sb="6" eb="9">
      <t>カンキセン</t>
    </rPh>
    <rPh sb="10" eb="12">
      <t>イジ</t>
    </rPh>
    <rPh sb="12" eb="14">
      <t>カンリ</t>
    </rPh>
    <rPh sb="14" eb="16">
      <t>ヒヨウ</t>
    </rPh>
    <rPh sb="17" eb="18">
      <t>カク</t>
    </rPh>
    <rPh sb="18" eb="19">
      <t>コ</t>
    </rPh>
    <rPh sb="19" eb="21">
      <t>フタン</t>
    </rPh>
    <rPh sb="26" eb="27">
      <t>ノゾ</t>
    </rPh>
    <phoneticPr fontId="1"/>
  </si>
  <si>
    <t>★火災警報器の有効作動期間10年後は各戸で管理(電池交換)又は機器の更新</t>
    <rPh sb="1" eb="3">
      <t>カサイ</t>
    </rPh>
    <rPh sb="3" eb="6">
      <t>ケイホウキ</t>
    </rPh>
    <rPh sb="7" eb="9">
      <t>ユウコウ</t>
    </rPh>
    <rPh sb="9" eb="11">
      <t>サドウ</t>
    </rPh>
    <rPh sb="11" eb="13">
      <t>キカン</t>
    </rPh>
    <rPh sb="15" eb="17">
      <t>ネンゴ</t>
    </rPh>
    <rPh sb="18" eb="19">
      <t>カク</t>
    </rPh>
    <rPh sb="19" eb="20">
      <t>コ</t>
    </rPh>
    <rPh sb="21" eb="23">
      <t>カンリ</t>
    </rPh>
    <rPh sb="24" eb="26">
      <t>デンチ</t>
    </rPh>
    <rPh sb="26" eb="28">
      <t>コウカン</t>
    </rPh>
    <rPh sb="29" eb="30">
      <t>マタ</t>
    </rPh>
    <rPh sb="31" eb="33">
      <t>キキ</t>
    </rPh>
    <rPh sb="34" eb="36">
      <t>コウシン</t>
    </rPh>
    <phoneticPr fontId="1"/>
  </si>
  <si>
    <t>光通信Bフレッツ導入→</t>
    <rPh sb="0" eb="1">
      <t>ヒカリ</t>
    </rPh>
    <rPh sb="1" eb="3">
      <t>ツウシン</t>
    </rPh>
    <rPh sb="8" eb="10">
      <t>ドウニュウ</t>
    </rPh>
    <phoneticPr fontId="9"/>
  </si>
  <si>
    <t>↑TVﾍｯﾄﾞｴﾝﾄﾞ更新仮設定</t>
  </si>
  <si>
    <t>↑TVﾍｯﾄﾞｴﾝﾄﾞ更新仮設定</t>
    <phoneticPr fontId="1"/>
  </si>
  <si>
    <t>↑TVブースター交換仮設定</t>
    <rPh sb="8" eb="10">
      <t>コウカン</t>
    </rPh>
    <rPh sb="10" eb="13">
      <t>カリセッテイ</t>
    </rPh>
    <phoneticPr fontId="9"/>
  </si>
  <si>
    <t>←TVﾍｯﾄﾞｴﾝﾄﾞ更新仮設定</t>
    <phoneticPr fontId="1"/>
  </si>
  <si>
    <t>←TVブースター交換仮設定</t>
    <rPh sb="8" eb="10">
      <t>コウカン</t>
    </rPh>
    <rPh sb="10" eb="13">
      <t>カリセッテイ</t>
    </rPh>
    <phoneticPr fontId="9"/>
  </si>
  <si>
    <t>↓近20年平均の1割増しで設定計上</t>
    <rPh sb="1" eb="2">
      <t>キン</t>
    </rPh>
    <rPh sb="4" eb="5">
      <t>ネン</t>
    </rPh>
    <rPh sb="5" eb="7">
      <t>ヘイキン</t>
    </rPh>
    <rPh sb="9" eb="10">
      <t>ワリ</t>
    </rPh>
    <rPh sb="10" eb="11">
      <t>マ</t>
    </rPh>
    <rPh sb="13" eb="15">
      <t>セッテイ</t>
    </rPh>
    <rPh sb="15" eb="17">
      <t>ケイジョウ</t>
    </rPh>
    <phoneticPr fontId="1"/>
  </si>
  <si>
    <t>漏水事故調査復旧工事</t>
    <rPh sb="0" eb="2">
      <t>ロウスイ</t>
    </rPh>
    <rPh sb="2" eb="4">
      <t>ジコ</t>
    </rPh>
    <rPh sb="4" eb="6">
      <t>チョウサ</t>
    </rPh>
    <rPh sb="6" eb="8">
      <t>フッキュウ</t>
    </rPh>
    <rPh sb="8" eb="10">
      <t>コウジ</t>
    </rPh>
    <phoneticPr fontId="9"/>
  </si>
  <si>
    <t>★防災設備の必要な時は設備修繕総合予備費を当てる</t>
    <rPh sb="1" eb="3">
      <t>ボウサイ</t>
    </rPh>
    <rPh sb="3" eb="5">
      <t>セツビ</t>
    </rPh>
    <rPh sb="6" eb="8">
      <t>ヒツヨウ</t>
    </rPh>
    <rPh sb="9" eb="10">
      <t>トキ</t>
    </rPh>
    <rPh sb="21" eb="22">
      <t>ア</t>
    </rPh>
    <phoneticPr fontId="1"/>
  </si>
  <si>
    <t>漏水事故調査他→</t>
    <rPh sb="0" eb="2">
      <t>ロウスイ</t>
    </rPh>
    <rPh sb="2" eb="4">
      <t>ジコ</t>
    </rPh>
    <rPh sb="4" eb="6">
      <t>チョウサ</t>
    </rPh>
    <rPh sb="6" eb="7">
      <t>ホカ</t>
    </rPh>
    <phoneticPr fontId="9"/>
  </si>
  <si>
    <t>予備費(漏水工事)↑</t>
    <rPh sb="0" eb="3">
      <t>ヨビヒ</t>
    </rPh>
    <rPh sb="4" eb="6">
      <t>ロウスイ</t>
    </rPh>
    <rPh sb="6" eb="8">
      <t>コウジ</t>
    </rPh>
    <phoneticPr fontId="9"/>
  </si>
  <si>
    <t>★附属設備修繕費の必要な時は設備修繕総合予備費を当てる</t>
    <rPh sb="1" eb="3">
      <t>フゾク</t>
    </rPh>
    <rPh sb="3" eb="5">
      <t>セツビ</t>
    </rPh>
    <rPh sb="5" eb="8">
      <t>シュウゼンヒ</t>
    </rPh>
    <rPh sb="9" eb="11">
      <t>ヒツヨウ</t>
    </rPh>
    <rPh sb="12" eb="13">
      <t>トキ</t>
    </rPh>
    <rPh sb="24" eb="25">
      <t>ア</t>
    </rPh>
    <phoneticPr fontId="1"/>
  </si>
  <si>
    <t>↑バス停水銀灯</t>
    <rPh sb="3" eb="4">
      <t>テイ</t>
    </rPh>
    <rPh sb="4" eb="7">
      <t>スイギントウ</t>
    </rPh>
    <phoneticPr fontId="9"/>
  </si>
  <si>
    <t>★各戸排水管高圧洗浄(2年周期)</t>
    <rPh sb="1" eb="3">
      <t>カクコ</t>
    </rPh>
    <rPh sb="3" eb="6">
      <t>ハイスイカン</t>
    </rPh>
    <rPh sb="6" eb="8">
      <t>コウアツ</t>
    </rPh>
    <rPh sb="8" eb="10">
      <t>センジョウ</t>
    </rPh>
    <rPh sb="12" eb="13">
      <t>ネン</t>
    </rPh>
    <rPh sb="13" eb="15">
      <t>シュウキ</t>
    </rPh>
    <phoneticPr fontId="1"/>
  </si>
  <si>
    <t>★屋外汚水排水桝・雑排水桝・雨水排水桝清掃</t>
    <rPh sb="1" eb="3">
      <t>オクガイ</t>
    </rPh>
    <rPh sb="3" eb="5">
      <t>オスイ</t>
    </rPh>
    <rPh sb="5" eb="7">
      <t>ハイスイ</t>
    </rPh>
    <rPh sb="7" eb="8">
      <t>マス</t>
    </rPh>
    <rPh sb="9" eb="10">
      <t>ザツ</t>
    </rPh>
    <rPh sb="10" eb="12">
      <t>ハイスイ</t>
    </rPh>
    <rPh sb="12" eb="13">
      <t>マス</t>
    </rPh>
    <rPh sb="14" eb="16">
      <t>ウスイ</t>
    </rPh>
    <rPh sb="16" eb="18">
      <t>ハイスイ</t>
    </rPh>
    <rPh sb="18" eb="19">
      <t>マス</t>
    </rPh>
    <rPh sb="19" eb="21">
      <t>セイソウ</t>
    </rPh>
    <phoneticPr fontId="1"/>
  </si>
  <si>
    <t>←給水管塗装+保温材更新</t>
    <rPh sb="1" eb="4">
      <t>キュウスイカン</t>
    </rPh>
    <rPh sb="4" eb="6">
      <t>トソウ</t>
    </rPh>
    <rPh sb="7" eb="10">
      <t>ホオンザイ</t>
    </rPh>
    <rPh sb="10" eb="12">
      <t>コウシン</t>
    </rPh>
    <phoneticPr fontId="9"/>
  </si>
  <si>
    <t>★ポンプ室内配管更新補修・埋設給水管X線調査</t>
    <rPh sb="4" eb="5">
      <t>シツ</t>
    </rPh>
    <rPh sb="5" eb="6">
      <t>ナイ</t>
    </rPh>
    <rPh sb="6" eb="8">
      <t>ハイカン</t>
    </rPh>
    <rPh sb="8" eb="10">
      <t>コウシン</t>
    </rPh>
    <rPh sb="10" eb="12">
      <t>ホシュウ</t>
    </rPh>
    <rPh sb="13" eb="15">
      <t>マイセツ</t>
    </rPh>
    <rPh sb="15" eb="18">
      <t>キュウスイカン</t>
    </rPh>
    <rPh sb="19" eb="20">
      <t>セン</t>
    </rPh>
    <rPh sb="20" eb="22">
      <t>チョウサ</t>
    </rPh>
    <phoneticPr fontId="1"/>
  </si>
  <si>
    <t>↓ポンプ室揚水管取替え・受水槽給水管更新など★印欄参照</t>
    <rPh sb="4" eb="5">
      <t>シツ</t>
    </rPh>
    <rPh sb="5" eb="7">
      <t>ヨウスイ</t>
    </rPh>
    <rPh sb="7" eb="8">
      <t>カン</t>
    </rPh>
    <rPh sb="8" eb="10">
      <t>トリカ</t>
    </rPh>
    <rPh sb="12" eb="15">
      <t>ジュスイソウ</t>
    </rPh>
    <rPh sb="15" eb="18">
      <t>キュウスイカン</t>
    </rPh>
    <rPh sb="18" eb="20">
      <t>コウシン</t>
    </rPh>
    <rPh sb="23" eb="24">
      <t>シルシ</t>
    </rPh>
    <rPh sb="24" eb="25">
      <t>ラン</t>
    </rPh>
    <rPh sb="25" eb="27">
      <t>サンショウ</t>
    </rPh>
    <phoneticPr fontId="1"/>
  </si>
  <si>
    <t>受水給水・排水・電気維持管理↑</t>
    <phoneticPr fontId="1"/>
  </si>
  <si>
    <t>↑</t>
    <phoneticPr fontId="1"/>
  </si>
  <si>
    <t>★設備修繕費に該当する時は設備修繕総合予備費を当てる</t>
    <rPh sb="1" eb="3">
      <t>セツビ</t>
    </rPh>
    <rPh sb="3" eb="6">
      <t>シュウゼンヒ</t>
    </rPh>
    <rPh sb="7" eb="9">
      <t>ガイトウ</t>
    </rPh>
    <rPh sb="11" eb="12">
      <t>トキ</t>
    </rPh>
    <rPh sb="23" eb="24">
      <t>ア</t>
    </rPh>
    <phoneticPr fontId="1"/>
  </si>
  <si>
    <t>・</t>
    <phoneticPr fontId="1"/>
  </si>
  <si>
    <t>↑屋根防水給湯管給水管浴室防水不注意補助金復旧↑</t>
    <rPh sb="1" eb="3">
      <t>ヤネ</t>
    </rPh>
    <rPh sb="3" eb="5">
      <t>ボウスイ</t>
    </rPh>
    <rPh sb="5" eb="8">
      <t>キュウトウカン</t>
    </rPh>
    <rPh sb="8" eb="11">
      <t>キュウスイカン</t>
    </rPh>
    <rPh sb="11" eb="13">
      <t>ヨクシツ</t>
    </rPh>
    <rPh sb="13" eb="15">
      <t>ボウスイ</t>
    </rPh>
    <rPh sb="15" eb="18">
      <t>フチュウイ</t>
    </rPh>
    <rPh sb="18" eb="21">
      <t>ホジョキン</t>
    </rPh>
    <rPh sb="21" eb="23">
      <t>フッキュウ</t>
    </rPh>
    <phoneticPr fontId="9"/>
  </si>
  <si>
    <t>←外構整備改善(第1プレ-ロット整備、遊具新設・撤去、第２・3プレロット整備)</t>
    <rPh sb="1" eb="3">
      <t>ガイコウ</t>
    </rPh>
    <rPh sb="3" eb="5">
      <t>セイビ</t>
    </rPh>
    <rPh sb="5" eb="7">
      <t>カイゼン</t>
    </rPh>
    <rPh sb="8" eb="9">
      <t>ダイ</t>
    </rPh>
    <rPh sb="16" eb="18">
      <t>セイビ</t>
    </rPh>
    <rPh sb="19" eb="21">
      <t>ユウグ</t>
    </rPh>
    <rPh sb="21" eb="23">
      <t>シンセツ</t>
    </rPh>
    <rPh sb="24" eb="26">
      <t>テッキョ</t>
    </rPh>
    <rPh sb="27" eb="28">
      <t>ダイ</t>
    </rPh>
    <rPh sb="36" eb="38">
      <t>セイビ</t>
    </rPh>
    <phoneticPr fontId="9"/>
  </si>
  <si>
    <t>F3～5埋設給水引込管塩ビ管に更新(前面道路を渡り)↑</t>
    <rPh sb="4" eb="6">
      <t>マイセツ</t>
    </rPh>
    <rPh sb="6" eb="8">
      <t>キュウスイ</t>
    </rPh>
    <rPh sb="8" eb="10">
      <t>ヒキコミ</t>
    </rPh>
    <rPh sb="10" eb="11">
      <t>カン</t>
    </rPh>
    <rPh sb="11" eb="12">
      <t>エン</t>
    </rPh>
    <rPh sb="13" eb="14">
      <t>カン</t>
    </rPh>
    <rPh sb="15" eb="17">
      <t>コウシン</t>
    </rPh>
    <rPh sb="18" eb="20">
      <t>ゼンメン</t>
    </rPh>
    <rPh sb="20" eb="22">
      <t>ドウロ</t>
    </rPh>
    <rPh sb="23" eb="24">
      <t>ワタ</t>
    </rPh>
    <phoneticPr fontId="9"/>
  </si>
  <si>
    <t>屋外屋内配管調査診断→</t>
    <rPh sb="0" eb="2">
      <t>オクガイ</t>
    </rPh>
    <rPh sb="2" eb="4">
      <t>オクナイ</t>
    </rPh>
    <rPh sb="4" eb="6">
      <t>ハイカン</t>
    </rPh>
    <rPh sb="6" eb="8">
      <t>チョウサ</t>
    </rPh>
    <rPh sb="8" eb="10">
      <t>シンダン</t>
    </rPh>
    <phoneticPr fontId="1"/>
  </si>
  <si>
    <t>↓１３００人汚水処理槽汚水調整槽新設</t>
    <rPh sb="5" eb="6">
      <t>ニン</t>
    </rPh>
    <rPh sb="6" eb="8">
      <t>オスイ</t>
    </rPh>
    <rPh sb="8" eb="10">
      <t>ショリ</t>
    </rPh>
    <rPh sb="10" eb="11">
      <t>ソウ</t>
    </rPh>
    <rPh sb="11" eb="13">
      <t>オスイ</t>
    </rPh>
    <rPh sb="13" eb="15">
      <t>チョウセイ</t>
    </rPh>
    <rPh sb="15" eb="16">
      <t>ソウ</t>
    </rPh>
    <rPh sb="16" eb="18">
      <t>シンセツ</t>
    </rPh>
    <phoneticPr fontId="1"/>
  </si>
  <si>
    <t>高架水槽FRP修理→</t>
    <rPh sb="0" eb="4">
      <t>コウカスイソウ</t>
    </rPh>
    <rPh sb="7" eb="9">
      <t>シュウリ</t>
    </rPh>
    <phoneticPr fontId="9"/>
  </si>
  <si>
    <t>↓A1～A3棟引込埋設給水管更新</t>
    <rPh sb="6" eb="7">
      <t>トウ</t>
    </rPh>
    <rPh sb="7" eb="9">
      <t>ヒキコミ</t>
    </rPh>
    <rPh sb="9" eb="11">
      <t>マイセツ</t>
    </rPh>
    <rPh sb="11" eb="14">
      <t>キュウスイカン</t>
    </rPh>
    <rPh sb="14" eb="16">
      <t>コウシン</t>
    </rPh>
    <phoneticPr fontId="9"/>
  </si>
  <si>
    <t>↓各戸止水栓取替</t>
    <rPh sb="1" eb="2">
      <t>カク</t>
    </rPh>
    <rPh sb="2" eb="3">
      <t>コ</t>
    </rPh>
    <rPh sb="3" eb="6">
      <t>シスイセン</t>
    </rPh>
    <rPh sb="6" eb="8">
      <t>トリカエ</t>
    </rPh>
    <phoneticPr fontId="9"/>
  </si>
  <si>
    <t>←A2横送水管取替え</t>
    <rPh sb="3" eb="4">
      <t>ヨコ</t>
    </rPh>
    <rPh sb="4" eb="7">
      <t>ソウスイカン</t>
    </rPh>
    <rPh sb="7" eb="9">
      <t>トリカ</t>
    </rPh>
    <phoneticPr fontId="1"/>
  </si>
  <si>
    <t>←揚水ポンプ取替え受水槽FMバルブ交換</t>
    <rPh sb="1" eb="3">
      <t>ヨウスイ</t>
    </rPh>
    <rPh sb="6" eb="8">
      <t>トリカ</t>
    </rPh>
    <rPh sb="9" eb="12">
      <t>ジュスイソウ</t>
    </rPh>
    <rPh sb="17" eb="19">
      <t>コウカン</t>
    </rPh>
    <phoneticPr fontId="1"/>
  </si>
  <si>
    <t>↑C1・C2排水桝補修・全棟調査</t>
    <rPh sb="6" eb="8">
      <t>ハイスイ</t>
    </rPh>
    <rPh sb="8" eb="9">
      <t>マス</t>
    </rPh>
    <rPh sb="9" eb="11">
      <t>ホシュウ</t>
    </rPh>
    <rPh sb="12" eb="14">
      <t>ゼントウ</t>
    </rPh>
    <rPh sb="14" eb="16">
      <t>チョウサ</t>
    </rPh>
    <phoneticPr fontId="9"/>
  </si>
  <si>
    <t>TV受信設備改修(D1ブースター交換含む)↑</t>
    <rPh sb="2" eb="4">
      <t>ジュシン</t>
    </rPh>
    <rPh sb="4" eb="6">
      <t>セツビ</t>
    </rPh>
    <rPh sb="6" eb="8">
      <t>カイシュウ</t>
    </rPh>
    <rPh sb="16" eb="18">
      <t>コウカン</t>
    </rPh>
    <rPh sb="18" eb="19">
      <t>フク</t>
    </rPh>
    <phoneticPr fontId="9"/>
  </si>
  <si>
    <t>↓TVﾌﾞ-ｽﾀ-(A1,A4,F4,C2)取替</t>
    <rPh sb="22" eb="24">
      <t>トリカエ</t>
    </rPh>
    <phoneticPr fontId="9"/>
  </si>
  <si>
    <t>←給水管補修ﾒｰﾀ保護他</t>
    <rPh sb="1" eb="4">
      <t>キュウスイカン</t>
    </rPh>
    <rPh sb="4" eb="6">
      <t>ホシュウ</t>
    </rPh>
    <rPh sb="9" eb="11">
      <t>ホゴ</t>
    </rPh>
    <rPh sb="11" eb="12">
      <t>タ</t>
    </rPh>
    <phoneticPr fontId="9"/>
  </si>
  <si>
    <t>↓床下配管漏水調査</t>
    <rPh sb="1" eb="3">
      <t>ユカシタ</t>
    </rPh>
    <rPh sb="3" eb="5">
      <t>ハイカン</t>
    </rPh>
    <rPh sb="5" eb="7">
      <t>ロウスイ</t>
    </rPh>
    <rPh sb="7" eb="9">
      <t>チョウサ</t>
    </rPh>
    <phoneticPr fontId="1"/>
  </si>
  <si>
    <t>埋設給水管腐食調査→</t>
    <rPh sb="0" eb="2">
      <t>マイセツ</t>
    </rPh>
    <rPh sb="2" eb="5">
      <t>キュウスイカン</t>
    </rPh>
    <rPh sb="5" eb="7">
      <t>フショク</t>
    </rPh>
    <rPh sb="7" eb="9">
      <t>チョウサ</t>
    </rPh>
    <phoneticPr fontId="9"/>
  </si>
  <si>
    <t>←床下排水横引管修理</t>
    <rPh sb="1" eb="3">
      <t>ユカシタ</t>
    </rPh>
    <rPh sb="3" eb="5">
      <t>ハイスイ</t>
    </rPh>
    <rPh sb="5" eb="6">
      <t>ヨコ</t>
    </rPh>
    <rPh sb="6" eb="7">
      <t>ビ</t>
    </rPh>
    <rPh sb="7" eb="8">
      <t>カン</t>
    </rPh>
    <rPh sb="8" eb="10">
      <t>シュウリ</t>
    </rPh>
    <phoneticPr fontId="9"/>
  </si>
  <si>
    <t>全戸住戸内専用漏電ﾌﾞﾚｰｶｰ取付↑</t>
    <rPh sb="0" eb="2">
      <t>ゼンコ</t>
    </rPh>
    <rPh sb="2" eb="4">
      <t>ジュウコ</t>
    </rPh>
    <rPh sb="4" eb="5">
      <t>ナイ</t>
    </rPh>
    <rPh sb="5" eb="7">
      <t>センヨウ</t>
    </rPh>
    <rPh sb="7" eb="9">
      <t>ロウデン</t>
    </rPh>
    <rPh sb="15" eb="17">
      <t>トリツケ</t>
    </rPh>
    <phoneticPr fontId="9"/>
  </si>
  <si>
    <t>各棟棟妻側分電盤整備→</t>
    <rPh sb="0" eb="2">
      <t>カクトウ</t>
    </rPh>
    <rPh sb="2" eb="3">
      <t>トウ</t>
    </rPh>
    <rPh sb="3" eb="4">
      <t>ツマ</t>
    </rPh>
    <rPh sb="4" eb="5">
      <t>ガワ</t>
    </rPh>
    <rPh sb="5" eb="8">
      <t>ブンデンバン</t>
    </rPh>
    <rPh sb="8" eb="10">
      <t>セイビ</t>
    </rPh>
    <phoneticPr fontId="9"/>
  </si>
  <si>
    <t>↑　500人槽機器交換</t>
    <rPh sb="5" eb="6">
      <t>ニン</t>
    </rPh>
    <rPh sb="6" eb="7">
      <t>ソウ</t>
    </rPh>
    <rPh sb="7" eb="9">
      <t>キキ</t>
    </rPh>
    <rPh sb="9" eb="11">
      <t>コウカン</t>
    </rPh>
    <phoneticPr fontId="9"/>
  </si>
  <si>
    <t>↑各棟外部分電盤ﾌﾞﾚｰｶｰ交換</t>
    <rPh sb="1" eb="3">
      <t>カクトウ</t>
    </rPh>
    <rPh sb="3" eb="5">
      <t>ガイブ</t>
    </rPh>
    <rPh sb="5" eb="7">
      <t>ブンデン</t>
    </rPh>
    <rPh sb="7" eb="8">
      <t>バン</t>
    </rPh>
    <rPh sb="14" eb="16">
      <t>コウカン</t>
    </rPh>
    <phoneticPr fontId="9"/>
  </si>
  <si>
    <t>↓量水器交換(174千円)・予備(266千円)</t>
    <rPh sb="1" eb="4">
      <t>リョウスイキ</t>
    </rPh>
    <rPh sb="4" eb="6">
      <t>コウカン</t>
    </rPh>
    <rPh sb="10" eb="11">
      <t>セン</t>
    </rPh>
    <rPh sb="11" eb="12">
      <t>エン</t>
    </rPh>
    <rPh sb="14" eb="16">
      <t>ヨビ</t>
    </rPh>
    <rPh sb="20" eb="21">
      <t>セン</t>
    </rPh>
    <rPh sb="21" eb="22">
      <t>エン</t>
    </rPh>
    <phoneticPr fontId="9"/>
  </si>
  <si>
    <t>↑給水ﾎﾟﾝﾌﾟ他交換</t>
    <rPh sb="1" eb="3">
      <t>キュウスイ</t>
    </rPh>
    <rPh sb="8" eb="9">
      <t>ホカ</t>
    </rPh>
    <rPh sb="9" eb="10">
      <t>ヤジルシ</t>
    </rPh>
    <phoneticPr fontId="9"/>
  </si>
  <si>
    <t>　↑一階床下排水管点検清掃</t>
    <rPh sb="2" eb="4">
      <t>イッカイ</t>
    </rPh>
    <rPh sb="4" eb="6">
      <t>ユカシタ</t>
    </rPh>
    <rPh sb="6" eb="9">
      <t>ハイスイカン</t>
    </rPh>
    <rPh sb="9" eb="11">
      <t>テンケン</t>
    </rPh>
    <rPh sb="11" eb="13">
      <t>セイソウ</t>
    </rPh>
    <phoneticPr fontId="9"/>
  </si>
  <si>
    <t>←屋外排水管清掃</t>
    <rPh sb="1" eb="3">
      <t>オクガイ</t>
    </rPh>
    <rPh sb="3" eb="6">
      <t>ハイスイカン</t>
    </rPh>
    <rPh sb="6" eb="8">
      <t>セイソウ</t>
    </rPh>
    <phoneticPr fontId="1"/>
  </si>
  <si>
    <t>←全戸玄関に非常用押し釦取付</t>
    <rPh sb="1" eb="3">
      <t>ゼンコ</t>
    </rPh>
    <rPh sb="3" eb="5">
      <t>ゲンカン</t>
    </rPh>
    <rPh sb="6" eb="9">
      <t>ヒジョウヨウ</t>
    </rPh>
    <rPh sb="9" eb="10">
      <t>オ</t>
    </rPh>
    <rPh sb="11" eb="12">
      <t>ボタン</t>
    </rPh>
    <rPh sb="12" eb="14">
      <t>トリツケ</t>
    </rPh>
    <phoneticPr fontId="9"/>
  </si>
  <si>
    <t>D1,E1廻り屋外照明器具取替→</t>
    <rPh sb="5" eb="6">
      <t>マワ</t>
    </rPh>
    <rPh sb="7" eb="9">
      <t>オクガイ</t>
    </rPh>
    <rPh sb="9" eb="11">
      <t>ショウメイ</t>
    </rPh>
    <rPh sb="11" eb="13">
      <t>キグ</t>
    </rPh>
    <rPh sb="13" eb="15">
      <t>トリカエ</t>
    </rPh>
    <phoneticPr fontId="9"/>
  </si>
  <si>
    <t>外構整備その他改善→</t>
    <rPh sb="0" eb="2">
      <t>ガイコウ</t>
    </rPh>
    <rPh sb="2" eb="4">
      <t>セイビ</t>
    </rPh>
    <rPh sb="6" eb="7">
      <t>タ</t>
    </rPh>
    <rPh sb="7" eb="9">
      <t>カイゼン</t>
    </rPh>
    <phoneticPr fontId="1"/>
  </si>
  <si>
    <t>←屋内排水管清掃</t>
    <rPh sb="1" eb="3">
      <t>オクナイ</t>
    </rPh>
    <rPh sb="3" eb="5">
      <t>ハイスイ</t>
    </rPh>
    <rPh sb="5" eb="6">
      <t>カン</t>
    </rPh>
    <rPh sb="6" eb="8">
      <t>セイソウ</t>
    </rPh>
    <phoneticPr fontId="9"/>
  </si>
  <si>
    <t>　↑浴室防水漏水　↑</t>
    <rPh sb="2" eb="4">
      <t>ヨクシツ</t>
    </rPh>
    <rPh sb="4" eb="6">
      <t>ボウスイ</t>
    </rPh>
    <rPh sb="6" eb="8">
      <t>ロウスイ</t>
    </rPh>
    <phoneticPr fontId="9"/>
  </si>
  <si>
    <t>駐車場調査費→</t>
    <rPh sb="0" eb="3">
      <t>チュウシャジョウ</t>
    </rPh>
    <rPh sb="3" eb="5">
      <t>チョウサ</t>
    </rPh>
    <rPh sb="5" eb="6">
      <t>ヒ</t>
    </rPh>
    <phoneticPr fontId="9"/>
  </si>
  <si>
    <t>↑F5汚水処理場上屋倉庫内外装改修(結露対応）</t>
    <rPh sb="3" eb="5">
      <t>オスイ</t>
    </rPh>
    <rPh sb="5" eb="7">
      <t>ショリ</t>
    </rPh>
    <rPh sb="7" eb="8">
      <t>ジョウ</t>
    </rPh>
    <rPh sb="8" eb="10">
      <t>ウワヤ</t>
    </rPh>
    <rPh sb="10" eb="12">
      <t>ソウコ</t>
    </rPh>
    <rPh sb="12" eb="15">
      <t>ナイガイソウ</t>
    </rPh>
    <rPh sb="15" eb="17">
      <t>カイシュウ</t>
    </rPh>
    <rPh sb="18" eb="20">
      <t>ケツロ</t>
    </rPh>
    <rPh sb="20" eb="22">
      <t>タイオウ</t>
    </rPh>
    <phoneticPr fontId="9"/>
  </si>
  <si>
    <t>↓受水槽上塗膜防水,ステンレス蓋取付,非常時給水栓取付,フェンス場所拡大更新他</t>
    <rPh sb="1" eb="4">
      <t>ジュスイソウ</t>
    </rPh>
    <rPh sb="4" eb="5">
      <t>ウエ</t>
    </rPh>
    <rPh sb="5" eb="7">
      <t>トマク</t>
    </rPh>
    <rPh sb="7" eb="9">
      <t>ボウスイ</t>
    </rPh>
    <rPh sb="15" eb="16">
      <t>フタ</t>
    </rPh>
    <rPh sb="16" eb="18">
      <t>トリツケ</t>
    </rPh>
    <rPh sb="19" eb="21">
      <t>ヒジョウ</t>
    </rPh>
    <rPh sb="21" eb="22">
      <t>ジ</t>
    </rPh>
    <rPh sb="22" eb="24">
      <t>キュウスイ</t>
    </rPh>
    <rPh sb="24" eb="25">
      <t>セン</t>
    </rPh>
    <rPh sb="25" eb="27">
      <t>トリツケ</t>
    </rPh>
    <rPh sb="32" eb="34">
      <t>バショ</t>
    </rPh>
    <rPh sb="34" eb="36">
      <t>カクダイ</t>
    </rPh>
    <rPh sb="36" eb="38">
      <t>コウシン</t>
    </rPh>
    <rPh sb="38" eb="39">
      <t>ホカ</t>
    </rPh>
    <phoneticPr fontId="1"/>
  </si>
  <si>
    <t>←防犯灯増設６個所(A4,C2,C3,E1-2か所,F5倉庫横）</t>
    <rPh sb="1" eb="4">
      <t>ボウハントウ</t>
    </rPh>
    <rPh sb="4" eb="6">
      <t>ゾウセツ</t>
    </rPh>
    <rPh sb="7" eb="9">
      <t>カショ</t>
    </rPh>
    <rPh sb="24" eb="25">
      <t>ショ</t>
    </rPh>
    <rPh sb="28" eb="30">
      <t>ソウコ</t>
    </rPh>
    <rPh sb="30" eb="31">
      <t>ヨコ</t>
    </rPh>
    <phoneticPr fontId="1"/>
  </si>
  <si>
    <t>←緑地水栓新設(掲示板近く?)</t>
    <rPh sb="1" eb="3">
      <t>リョクチ</t>
    </rPh>
    <rPh sb="8" eb="11">
      <t>ケイジバン</t>
    </rPh>
    <rPh sb="11" eb="12">
      <t>チカ</t>
    </rPh>
    <phoneticPr fontId="1"/>
  </si>
  <si>
    <t>↑外部施設修繕費(各種通路整備含む・駐車場びわ他)</t>
    <rPh sb="1" eb="3">
      <t>ガイブ</t>
    </rPh>
    <rPh sb="3" eb="5">
      <t>シセツ</t>
    </rPh>
    <rPh sb="5" eb="8">
      <t>シュウゼンヒ</t>
    </rPh>
    <rPh sb="9" eb="11">
      <t>カクシュ</t>
    </rPh>
    <rPh sb="11" eb="13">
      <t>ツウロ</t>
    </rPh>
    <rPh sb="13" eb="15">
      <t>セイビ</t>
    </rPh>
    <rPh sb="15" eb="16">
      <t>フク</t>
    </rPh>
    <rPh sb="18" eb="21">
      <t>チュウシャジョウ</t>
    </rPh>
    <rPh sb="23" eb="24">
      <t>ホカ</t>
    </rPh>
    <phoneticPr fontId="9"/>
  </si>
  <si>
    <t>↑更新範囲(A4～A7・F1～F3,C3～E1,C2・C1への進入路道路一部)</t>
    <rPh sb="1" eb="3">
      <t>コウシン</t>
    </rPh>
    <rPh sb="3" eb="5">
      <t>ハンイ</t>
    </rPh>
    <rPh sb="31" eb="33">
      <t>シンニュウ</t>
    </rPh>
    <rPh sb="33" eb="34">
      <t>ロ</t>
    </rPh>
    <rPh sb="34" eb="36">
      <t>ドウロ</t>
    </rPh>
    <rPh sb="36" eb="38">
      <t>イチブ</t>
    </rPh>
    <phoneticPr fontId="9"/>
  </si>
  <si>
    <t>↑屋外埋設給水管更新(硬質塩化ビニルライニング管外部腐食の為,ダクタイル鋳鉄管に更新)</t>
    <rPh sb="1" eb="3">
      <t>オクガイ</t>
    </rPh>
    <rPh sb="3" eb="5">
      <t>マイセツ</t>
    </rPh>
    <rPh sb="5" eb="8">
      <t>キュウスイカン</t>
    </rPh>
    <rPh sb="8" eb="10">
      <t>コウシン</t>
    </rPh>
    <rPh sb="11" eb="13">
      <t>コウシツ</t>
    </rPh>
    <rPh sb="13" eb="15">
      <t>エンカ</t>
    </rPh>
    <rPh sb="23" eb="24">
      <t>カン</t>
    </rPh>
    <rPh sb="24" eb="26">
      <t>ガイブ</t>
    </rPh>
    <rPh sb="26" eb="28">
      <t>フショク</t>
    </rPh>
    <rPh sb="29" eb="30">
      <t>タメ</t>
    </rPh>
    <rPh sb="36" eb="39">
      <t>チュウテツカン</t>
    </rPh>
    <rPh sb="40" eb="42">
      <t>コウシン</t>
    </rPh>
    <phoneticPr fontId="9"/>
  </si>
  <si>
    <t>県水直結事前調査費→</t>
    <rPh sb="0" eb="2">
      <t>ケンスイ</t>
    </rPh>
    <rPh sb="2" eb="4">
      <t>チョッケツ</t>
    </rPh>
    <rPh sb="4" eb="6">
      <t>ジゼン</t>
    </rPh>
    <rPh sb="6" eb="8">
      <t>チョウサ</t>
    </rPh>
    <rPh sb="8" eb="9">
      <t>ヒ</t>
    </rPh>
    <phoneticPr fontId="9"/>
  </si>
  <si>
    <t>↑各棟PS内給水竪管・メータ更新する(メーター更新は県水管理更新範囲)</t>
    <rPh sb="1" eb="3">
      <t>カクトウ</t>
    </rPh>
    <rPh sb="5" eb="6">
      <t>ナイ</t>
    </rPh>
    <rPh sb="6" eb="8">
      <t>キュウスイ</t>
    </rPh>
    <rPh sb="8" eb="10">
      <t>タテカン</t>
    </rPh>
    <rPh sb="14" eb="16">
      <t>コウシン</t>
    </rPh>
    <rPh sb="23" eb="25">
      <t>コウシン</t>
    </rPh>
    <rPh sb="26" eb="27">
      <t>ケン</t>
    </rPh>
    <rPh sb="27" eb="28">
      <t>スイ</t>
    </rPh>
    <rPh sb="28" eb="30">
      <t>カンリ</t>
    </rPh>
    <rPh sb="30" eb="32">
      <t>コウシン</t>
    </rPh>
    <rPh sb="32" eb="34">
      <t>ハンイ</t>
    </rPh>
    <phoneticPr fontId="1"/>
  </si>
  <si>
    <t>↑★県水直結工事(2009年工事と埋設給水管の重複更新工事する更新理由不明)</t>
    <rPh sb="2" eb="6">
      <t>ケンスイチョッケツ</t>
    </rPh>
    <rPh sb="6" eb="8">
      <t>コウジ</t>
    </rPh>
    <rPh sb="13" eb="14">
      <t>ネン</t>
    </rPh>
    <rPh sb="14" eb="16">
      <t>コウジ</t>
    </rPh>
    <rPh sb="17" eb="19">
      <t>マイセツ</t>
    </rPh>
    <rPh sb="19" eb="22">
      <t>キュウスイカン</t>
    </rPh>
    <rPh sb="23" eb="25">
      <t>チョウフク</t>
    </rPh>
    <rPh sb="25" eb="27">
      <t>コウシン</t>
    </rPh>
    <rPh sb="27" eb="29">
      <t>コウジ</t>
    </rPh>
    <rPh sb="31" eb="33">
      <t>コウシン</t>
    </rPh>
    <rPh sb="33" eb="35">
      <t>リユウ</t>
    </rPh>
    <rPh sb="35" eb="37">
      <t>フメイ</t>
    </rPh>
    <phoneticPr fontId="9"/>
  </si>
  <si>
    <t>←給水管・排水管定期点検費用</t>
    <rPh sb="1" eb="4">
      <t>キュウスイカン</t>
    </rPh>
    <rPh sb="5" eb="8">
      <t>ハイスイカン</t>
    </rPh>
    <rPh sb="8" eb="10">
      <t>テイキ</t>
    </rPh>
    <rPh sb="10" eb="12">
      <t>テンケン</t>
    </rPh>
    <rPh sb="12" eb="14">
      <t>ヒヨウ</t>
    </rPh>
    <phoneticPr fontId="1"/>
  </si>
  <si>
    <t>↑給水管・排水管定期点検費用</t>
    <rPh sb="1" eb="4">
      <t>キュウスイカン</t>
    </rPh>
    <rPh sb="5" eb="8">
      <t>ハイスイカン</t>
    </rPh>
    <rPh sb="8" eb="10">
      <t>テイキ</t>
    </rPh>
    <rPh sb="10" eb="12">
      <t>テンケン</t>
    </rPh>
    <rPh sb="12" eb="14">
      <t>ヒヨウ</t>
    </rPh>
    <phoneticPr fontId="1"/>
  </si>
  <si>
    <t>★定期点検費用給水管点検費用に含む</t>
    <rPh sb="1" eb="3">
      <t>テイキ</t>
    </rPh>
    <rPh sb="3" eb="5">
      <t>テンケン</t>
    </rPh>
    <rPh sb="5" eb="7">
      <t>ヒヨウ</t>
    </rPh>
    <rPh sb="7" eb="10">
      <t>キュウスイカン</t>
    </rPh>
    <rPh sb="10" eb="12">
      <t>テンケン</t>
    </rPh>
    <rPh sb="12" eb="14">
      <t>ヒヨウ</t>
    </rPh>
    <rPh sb="15" eb="16">
      <t>フク</t>
    </rPh>
    <phoneticPr fontId="1"/>
  </si>
  <si>
    <t>◎</t>
    <phoneticPr fontId="1"/>
  </si>
  <si>
    <t>↑各棟住戸内竪管排水管定期清掃費以下◎印</t>
    <rPh sb="1" eb="3">
      <t>カクトウ</t>
    </rPh>
    <rPh sb="3" eb="5">
      <t>ジュウコ</t>
    </rPh>
    <rPh sb="5" eb="6">
      <t>ナイ</t>
    </rPh>
    <rPh sb="6" eb="8">
      <t>タテカン</t>
    </rPh>
    <rPh sb="8" eb="11">
      <t>ハイスイカン</t>
    </rPh>
    <rPh sb="11" eb="13">
      <t>テイキ</t>
    </rPh>
    <rPh sb="13" eb="15">
      <t>セイソウ</t>
    </rPh>
    <rPh sb="15" eb="16">
      <t>ヒ</t>
    </rPh>
    <rPh sb="16" eb="18">
      <t>イカ</t>
    </rPh>
    <rPh sb="19" eb="20">
      <t>シルシ</t>
    </rPh>
    <phoneticPr fontId="1"/>
  </si>
  <si>
    <t>　 ・１期　 1972年　1972年４月～1972年12月、　2期　1973年　1973年1月～1973年12月</t>
    <rPh sb="4" eb="5">
      <t>キ</t>
    </rPh>
    <rPh sb="11" eb="12">
      <t>ネン</t>
    </rPh>
    <rPh sb="19" eb="20">
      <t>ネン</t>
    </rPh>
    <rPh sb="25" eb="26">
      <t>ネン</t>
    </rPh>
    <rPh sb="28" eb="29">
      <t>ガツ</t>
    </rPh>
    <rPh sb="32" eb="33">
      <t>キ</t>
    </rPh>
    <rPh sb="38" eb="39">
      <t>ネン</t>
    </rPh>
    <rPh sb="44" eb="45">
      <t>ネン</t>
    </rPh>
    <rPh sb="46" eb="47">
      <t>ガツ</t>
    </rPh>
    <rPh sb="52" eb="53">
      <t>ネン</t>
    </rPh>
    <rPh sb="55" eb="56">
      <t>ガツガツ</t>
    </rPh>
    <phoneticPr fontId="1"/>
  </si>
  <si>
    <t>　 ・ 6期　 1977年　1977年1月～1978年3月、　　7期　1978年　1978年4月～1979年3月</t>
    <rPh sb="5" eb="6">
      <t>キ</t>
    </rPh>
    <rPh sb="12" eb="13">
      <t>ネン</t>
    </rPh>
    <rPh sb="20" eb="21">
      <t>ネン</t>
    </rPh>
    <rPh sb="26" eb="27">
      <t>ネン</t>
    </rPh>
    <rPh sb="28" eb="29">
      <t>ガツ</t>
    </rPh>
    <rPh sb="33" eb="34">
      <t>キ</t>
    </rPh>
    <rPh sb="39" eb="40">
      <t>ネン</t>
    </rPh>
    <rPh sb="45" eb="46">
      <t>ネン</t>
    </rPh>
    <rPh sb="47" eb="48">
      <t>ガツ</t>
    </rPh>
    <rPh sb="53" eb="54">
      <t>ネン</t>
    </rPh>
    <rPh sb="55" eb="56">
      <t>ガツガツ</t>
    </rPh>
    <phoneticPr fontId="1"/>
  </si>
  <si>
    <t>　以後　期初４月１日から翌年３月末日　　第12期　1984年3月　まで大成サービスによる</t>
    <rPh sb="1" eb="3">
      <t>イゴ</t>
    </rPh>
    <rPh sb="4" eb="6">
      <t>キショ</t>
    </rPh>
    <rPh sb="7" eb="8">
      <t>ガツ</t>
    </rPh>
    <rPh sb="9" eb="10">
      <t>ニチ</t>
    </rPh>
    <rPh sb="12" eb="14">
      <t>ヨクネン</t>
    </rPh>
    <rPh sb="15" eb="16">
      <t>ガツ</t>
    </rPh>
    <rPh sb="16" eb="17">
      <t>マツ</t>
    </rPh>
    <rPh sb="17" eb="18">
      <t>ビ</t>
    </rPh>
    <rPh sb="20" eb="21">
      <t>ダイ</t>
    </rPh>
    <rPh sb="23" eb="24">
      <t>キ</t>
    </rPh>
    <rPh sb="29" eb="30">
      <t>ネン</t>
    </rPh>
    <rPh sb="31" eb="32">
      <t>ガツ</t>
    </rPh>
    <rPh sb="35" eb="37">
      <t>タイセイ</t>
    </rPh>
    <phoneticPr fontId="1"/>
  </si>
  <si>
    <t>★国土交通省マンション統計資料　平成30年(2018年)より</t>
    <rPh sb="1" eb="3">
      <t>コクド</t>
    </rPh>
    <rPh sb="3" eb="6">
      <t>コウツウショウ</t>
    </rPh>
    <rPh sb="11" eb="13">
      <t>トウケイ</t>
    </rPh>
    <rPh sb="13" eb="15">
      <t>シリョウ</t>
    </rPh>
    <rPh sb="16" eb="18">
      <t>ヘイセイ</t>
    </rPh>
    <rPh sb="20" eb="21">
      <t>ネン</t>
    </rPh>
    <rPh sb="26" eb="27">
      <t>ネン</t>
    </rPh>
    <phoneticPr fontId="1"/>
  </si>
  <si>
    <t>204頁205頁　29④(4)　　現在の修繕積立金総収入/月/戸当たり</t>
    <rPh sb="3" eb="4">
      <t>ページ</t>
    </rPh>
    <rPh sb="7" eb="8">
      <t>ページ</t>
    </rPh>
    <rPh sb="17" eb="19">
      <t>ゲンザイ</t>
    </rPh>
    <rPh sb="20" eb="22">
      <t>シュウゼン</t>
    </rPh>
    <rPh sb="22" eb="24">
      <t>ツミタテ</t>
    </rPh>
    <rPh sb="24" eb="25">
      <t>キン</t>
    </rPh>
    <rPh sb="25" eb="28">
      <t>ソウシュウニュウ</t>
    </rPh>
    <rPh sb="29" eb="30">
      <t>ガツ</t>
    </rPh>
    <rPh sb="31" eb="32">
      <t>コ</t>
    </rPh>
    <rPh sb="32" eb="33">
      <t>ア</t>
    </rPh>
    <phoneticPr fontId="1"/>
  </si>
  <si>
    <t>形態別　　団地型　　21～50棟　　10000&lt;=15000円　　33.3%     15000&lt;=20000円　  11.1%</t>
    <rPh sb="0" eb="2">
      <t>ケイタイ</t>
    </rPh>
    <rPh sb="2" eb="3">
      <t>ベツ</t>
    </rPh>
    <rPh sb="5" eb="7">
      <t>ダンチ</t>
    </rPh>
    <rPh sb="7" eb="8">
      <t>ガタ</t>
    </rPh>
    <rPh sb="15" eb="16">
      <t>トウ</t>
    </rPh>
    <rPh sb="30" eb="31">
      <t>エン</t>
    </rPh>
    <rPh sb="55" eb="56">
      <t>エン</t>
    </rPh>
    <phoneticPr fontId="1"/>
  </si>
  <si>
    <t>地域別　　関　東　　               　　10000&lt;=15000円　　33.9%     15000&lt;=20000円　  14.3%</t>
    <rPh sb="0" eb="2">
      <t>チイキ</t>
    </rPh>
    <rPh sb="2" eb="3">
      <t>ベツ</t>
    </rPh>
    <rPh sb="5" eb="6">
      <t>カン</t>
    </rPh>
    <rPh sb="7" eb="8">
      <t>ヒガシ</t>
    </rPh>
    <phoneticPr fontId="1"/>
  </si>
  <si>
    <t>都市圏　　東京圏　　               　　10000&lt;=15000円　　35.6%     15000&lt;=20000円　  15.0%</t>
    <rPh sb="0" eb="3">
      <t>トシケン</t>
    </rPh>
    <rPh sb="5" eb="7">
      <t>トウキョウ</t>
    </rPh>
    <rPh sb="7" eb="8">
      <t>ケン</t>
    </rPh>
    <phoneticPr fontId="1"/>
  </si>
  <si>
    <t>完成年次別   昭和44&lt;=昭和49年   　10000&lt;=15000円　　38.2%     15000&lt;=20000円　  10.1%</t>
    <rPh sb="0" eb="2">
      <t>カンセイ</t>
    </rPh>
    <rPh sb="2" eb="3">
      <t>ネン</t>
    </rPh>
    <rPh sb="3" eb="4">
      <t>ジ</t>
    </rPh>
    <rPh sb="4" eb="5">
      <t>ベツ</t>
    </rPh>
    <rPh sb="8" eb="10">
      <t>ショウワ</t>
    </rPh>
    <rPh sb="14" eb="16">
      <t>ショウワ</t>
    </rPh>
    <rPh sb="18" eb="19">
      <t>ネン</t>
    </rPh>
    <phoneticPr fontId="1"/>
  </si>
  <si>
    <t>総戸数規模別            201～300戸   　10000&lt;=15000円　　29.5%     15000&lt;=20000円　  16.7%</t>
    <rPh sb="0" eb="1">
      <t>ソウ</t>
    </rPh>
    <rPh sb="1" eb="3">
      <t>コスウ</t>
    </rPh>
    <rPh sb="3" eb="6">
      <t>キボベツ</t>
    </rPh>
    <rPh sb="25" eb="26">
      <t>コ</t>
    </rPh>
    <phoneticPr fontId="1"/>
  </si>
  <si>
    <t>総戸数規模別            301～500戸   　10000&lt;=15000円　　25.0%     15000&lt;=20000円　  14.3%</t>
    <rPh sb="0" eb="1">
      <t>ソウ</t>
    </rPh>
    <rPh sb="1" eb="3">
      <t>コスウ</t>
    </rPh>
    <rPh sb="3" eb="6">
      <t>キボベツ</t>
    </rPh>
    <rPh sb="25" eb="26">
      <t>コ</t>
    </rPh>
    <phoneticPr fontId="1"/>
  </si>
  <si>
    <t>　　昭和52年　1,977年　　  2,757円/月(全住戸平均額)</t>
    <rPh sb="2" eb="4">
      <t>ショウワ</t>
    </rPh>
    <rPh sb="6" eb="7">
      <t>ネン</t>
    </rPh>
    <rPh sb="13" eb="14">
      <t>ネン</t>
    </rPh>
    <rPh sb="23" eb="24">
      <t>エン</t>
    </rPh>
    <rPh sb="25" eb="26">
      <t>ツキ</t>
    </rPh>
    <phoneticPr fontId="1"/>
  </si>
  <si>
    <t>　　昭和55年　1,980年　  　5,283円/月(全住戸平均額)</t>
    <rPh sb="2" eb="4">
      <t>ショウワ</t>
    </rPh>
    <rPh sb="6" eb="7">
      <t>ネン</t>
    </rPh>
    <rPh sb="13" eb="14">
      <t>ネン</t>
    </rPh>
    <rPh sb="23" eb="24">
      <t>エン</t>
    </rPh>
    <rPh sb="25" eb="26">
      <t>ツキ</t>
    </rPh>
    <phoneticPr fontId="1"/>
  </si>
  <si>
    <t>　　昭和47年　1,972年　　     500円/月(全住戸同額)</t>
    <rPh sb="2" eb="4">
      <t>ショウワ</t>
    </rPh>
    <rPh sb="6" eb="7">
      <t>ネン</t>
    </rPh>
    <rPh sb="9" eb="14">
      <t>９７２ネン</t>
    </rPh>
    <rPh sb="24" eb="25">
      <t>エン</t>
    </rPh>
    <rPh sb="26" eb="27">
      <t>ツキ</t>
    </rPh>
    <rPh sb="31" eb="32">
      <t>ドウ</t>
    </rPh>
    <phoneticPr fontId="1"/>
  </si>
  <si>
    <t>　　平成04年　1,992年　　16,400円/月(全住戸平均額)　　以後値上げ無しで来ている</t>
    <rPh sb="2" eb="4">
      <t>ヘイセイ</t>
    </rPh>
    <rPh sb="6" eb="7">
      <t>ネン</t>
    </rPh>
    <rPh sb="13" eb="14">
      <t>ネン</t>
    </rPh>
    <rPh sb="22" eb="23">
      <t>エン</t>
    </rPh>
    <rPh sb="24" eb="25">
      <t>ツキ</t>
    </rPh>
    <rPh sb="35" eb="37">
      <t>イゴ</t>
    </rPh>
    <rPh sb="37" eb="39">
      <t>ネア</t>
    </rPh>
    <rPh sb="40" eb="41">
      <t>ナ</t>
    </rPh>
    <rPh sb="43" eb="44">
      <t>キ</t>
    </rPh>
    <phoneticPr fontId="1"/>
  </si>
  <si>
    <t>←予備費</t>
    <rPh sb="1" eb="4">
      <t>ヨビヒ</t>
    </rPh>
    <phoneticPr fontId="9"/>
  </si>
  <si>
    <t>私設舗装道路</t>
    <rPh sb="0" eb="2">
      <t>シセツ</t>
    </rPh>
    <rPh sb="2" eb="4">
      <t>ホソウ</t>
    </rPh>
    <rPh sb="4" eb="6">
      <t>ドウロ</t>
    </rPh>
    <phoneticPr fontId="9"/>
  </si>
  <si>
    <t>5) 2007年　平成19年　長期修繕計画　2006～2030年　管理会社提供案を基にしてGH版作成</t>
    <rPh sb="33" eb="35">
      <t>カンリ</t>
    </rPh>
    <rPh sb="35" eb="37">
      <t>ガイシャ</t>
    </rPh>
    <rPh sb="37" eb="39">
      <t>テイキョウ</t>
    </rPh>
    <rPh sb="39" eb="40">
      <t>アン</t>
    </rPh>
    <rPh sb="41" eb="42">
      <t>モト</t>
    </rPh>
    <rPh sb="47" eb="48">
      <t>バン</t>
    </rPh>
    <rPh sb="48" eb="50">
      <t>サクセイ</t>
    </rPh>
    <phoneticPr fontId="1"/>
  </si>
  <si>
    <t>4) 1998年　平成10年　長期修繕計画　1999～2018年　管理会社提供資料を基にしてGH作成</t>
    <rPh sb="8" eb="9">
      <t>ネン</t>
    </rPh>
    <rPh sb="13" eb="14">
      <t>ネン</t>
    </rPh>
    <rPh sb="15" eb="17">
      <t>チョウキ</t>
    </rPh>
    <rPh sb="17" eb="19">
      <t>シュウゼン</t>
    </rPh>
    <rPh sb="19" eb="21">
      <t>ケイカク</t>
    </rPh>
    <rPh sb="31" eb="32">
      <t>ネン</t>
    </rPh>
    <rPh sb="39" eb="41">
      <t>シリョウ</t>
    </rPh>
    <phoneticPr fontId="1"/>
  </si>
  <si>
    <r>
      <t xml:space="preserve">1) 1982年　昭和57年　　　第一回大修繕に当たり、文章による計画作成　　GH作成    </t>
    </r>
    <r>
      <rPr>
        <b/>
        <sz val="11"/>
        <color theme="1"/>
        <rFont val="游ゴシック"/>
        <family val="3"/>
        <charset val="128"/>
        <scheme val="minor"/>
      </rPr>
      <t>決議</t>
    </r>
    <rPh sb="7" eb="8">
      <t>ネン</t>
    </rPh>
    <rPh sb="9" eb="11">
      <t>ショウワ</t>
    </rPh>
    <rPh sb="13" eb="14">
      <t>ネン</t>
    </rPh>
    <rPh sb="17" eb="18">
      <t>ダイ</t>
    </rPh>
    <rPh sb="18" eb="20">
      <t>イッカイ</t>
    </rPh>
    <rPh sb="20" eb="23">
      <t>ダイシュウゼン</t>
    </rPh>
    <rPh sb="24" eb="25">
      <t>ア</t>
    </rPh>
    <rPh sb="28" eb="30">
      <t>ブンショウ</t>
    </rPh>
    <rPh sb="33" eb="35">
      <t>ケイカク</t>
    </rPh>
    <rPh sb="35" eb="37">
      <t>サクセイ</t>
    </rPh>
    <rPh sb="41" eb="43">
      <t>サクセイ</t>
    </rPh>
    <rPh sb="47" eb="49">
      <t>ケツギ</t>
    </rPh>
    <phoneticPr fontId="1"/>
  </si>
  <si>
    <r>
      <t>2) 1989年　平成元年　　　中期修繕計画　文章による計画作成　　GH作成　　</t>
    </r>
    <r>
      <rPr>
        <b/>
        <sz val="11"/>
        <color theme="1"/>
        <rFont val="游ゴシック"/>
        <family val="3"/>
        <charset val="128"/>
        <scheme val="minor"/>
      </rPr>
      <t>決議</t>
    </r>
    <rPh sb="8" eb="9">
      <t>ネン</t>
    </rPh>
    <rPh sb="10" eb="12">
      <t>ヘイセイ</t>
    </rPh>
    <rPh sb="12" eb="14">
      <t>ガンネン</t>
    </rPh>
    <rPh sb="17" eb="19">
      <t>チュウキ</t>
    </rPh>
    <rPh sb="19" eb="21">
      <t>シュウゼン</t>
    </rPh>
    <rPh sb="36" eb="38">
      <t>サクセイ</t>
    </rPh>
    <rPh sb="40" eb="42">
      <t>ケツギ</t>
    </rPh>
    <phoneticPr fontId="1"/>
  </si>
  <si>
    <r>
      <t xml:space="preserve">6) 2016年　平成28年　長期修繕計画　2016～2045年　長期修繕計画集計表     管理会社作成  </t>
    </r>
    <r>
      <rPr>
        <b/>
        <sz val="11"/>
        <color theme="1"/>
        <rFont val="游ゴシック"/>
        <family val="3"/>
        <charset val="128"/>
        <scheme val="minor"/>
      </rPr>
      <t>決議</t>
    </r>
    <rPh sb="7" eb="8">
      <t>ネン</t>
    </rPh>
    <rPh sb="33" eb="35">
      <t>チョウキ</t>
    </rPh>
    <rPh sb="35" eb="37">
      <t>シュウゼン</t>
    </rPh>
    <rPh sb="37" eb="39">
      <t>ケイカク</t>
    </rPh>
    <rPh sb="39" eb="42">
      <t>シュウケイヒョウ</t>
    </rPh>
    <rPh sb="55" eb="57">
      <t>ケツギ</t>
    </rPh>
    <phoneticPr fontId="1"/>
  </si>
  <si>
    <t>　　　　　　　　理事会検討資料添付　</t>
    <rPh sb="8" eb="11">
      <t>リジカイ</t>
    </rPh>
    <rPh sb="11" eb="13">
      <t>ケントウ</t>
    </rPh>
    <rPh sb="13" eb="15">
      <t>シリョウ</t>
    </rPh>
    <rPh sb="15" eb="17">
      <t>テンプ</t>
    </rPh>
    <phoneticPr fontId="1"/>
  </si>
  <si>
    <t>　　           　　・給水施設　(1)県水直結方式     (2)高架水槽方式</t>
    <rPh sb="38" eb="40">
      <t>コウカ</t>
    </rPh>
    <rPh sb="40" eb="42">
      <t>スイソウ</t>
    </rPh>
    <rPh sb="42" eb="44">
      <t>ホウシキ</t>
    </rPh>
    <phoneticPr fontId="1"/>
  </si>
  <si>
    <t xml:space="preserve">9) 2019年　令和01年　長期修繕計画集計表　2018～2047年　管理会社作成   </t>
    <rPh sb="7" eb="8">
      <t>ネン</t>
    </rPh>
    <rPh sb="9" eb="11">
      <t>レイワ</t>
    </rPh>
    <rPh sb="21" eb="24">
      <t>シュウケイヒョウ</t>
    </rPh>
    <phoneticPr fontId="1"/>
  </si>
  <si>
    <t xml:space="preserve">10) 2020年　令和02年　長期修繕計画集計表　2018～2047年　管理会社作成   </t>
    <rPh sb="8" eb="9">
      <t>ネン</t>
    </rPh>
    <rPh sb="10" eb="12">
      <t>レイワ</t>
    </rPh>
    <rPh sb="22" eb="25">
      <t>シュウケイヒョウ</t>
    </rPh>
    <phoneticPr fontId="1"/>
  </si>
  <si>
    <t>　又、修繕費の額と会計報告金額が異なる場合は会計報告とする</t>
    <rPh sb="1" eb="2">
      <t>マタ</t>
    </rPh>
    <rPh sb="3" eb="6">
      <t>シュウゼンヒ</t>
    </rPh>
    <rPh sb="7" eb="8">
      <t>ガク</t>
    </rPh>
    <rPh sb="9" eb="11">
      <t>カイケイ</t>
    </rPh>
    <rPh sb="11" eb="13">
      <t>ホウコク</t>
    </rPh>
    <rPh sb="13" eb="15">
      <t>キンガク</t>
    </rPh>
    <rPh sb="16" eb="17">
      <t>コト</t>
    </rPh>
    <rPh sb="19" eb="21">
      <t>バアイ</t>
    </rPh>
    <rPh sb="22" eb="24">
      <t>カイケイ</t>
    </rPh>
    <rPh sb="24" eb="26">
      <t>ホウコク</t>
    </rPh>
    <phoneticPr fontId="1"/>
  </si>
  <si>
    <t>担っている。且つ、断熱性能を確保している、耐久性はアスファルト防水程なくても</t>
    <rPh sb="0" eb="1">
      <t>ニナ</t>
    </rPh>
    <rPh sb="6" eb="7">
      <t>カ</t>
    </rPh>
    <rPh sb="9" eb="11">
      <t>ダンネツ</t>
    </rPh>
    <rPh sb="11" eb="13">
      <t>セイノウ</t>
    </rPh>
    <rPh sb="14" eb="16">
      <t>カクホ</t>
    </rPh>
    <rPh sb="21" eb="24">
      <t>タイキュウセイ</t>
    </rPh>
    <rPh sb="31" eb="33">
      <t>ボウスイ</t>
    </rPh>
    <rPh sb="33" eb="34">
      <t>ホド</t>
    </rPh>
    <phoneticPr fontId="1"/>
  </si>
  <si>
    <t>漏水場所などは容易に分かり、修理も容易である。PC構造の建物に最も適したものであると</t>
    <rPh sb="0" eb="2">
      <t>ロウスイ</t>
    </rPh>
    <rPh sb="2" eb="4">
      <t>バショ</t>
    </rPh>
    <rPh sb="7" eb="9">
      <t>ヨウイ</t>
    </rPh>
    <rPh sb="10" eb="11">
      <t>ワ</t>
    </rPh>
    <rPh sb="14" eb="16">
      <t>シュウリ</t>
    </rPh>
    <rPh sb="17" eb="19">
      <t>ヨウイ</t>
    </rPh>
    <rPh sb="25" eb="27">
      <t>コウゾウ</t>
    </rPh>
    <rPh sb="28" eb="30">
      <t>タテモノ</t>
    </rPh>
    <rPh sb="31" eb="32">
      <t>モット</t>
    </rPh>
    <rPh sb="33" eb="34">
      <t>テキ</t>
    </rPh>
    <phoneticPr fontId="1"/>
  </si>
  <si>
    <t>管理費収入が修繕費より多額であり、大成サービス内部で事務的処理されていると見做す。</t>
    <rPh sb="0" eb="2">
      <t>リュウヨウ</t>
    </rPh>
    <rPh sb="2" eb="4">
      <t>カンリ</t>
    </rPh>
    <rPh sb="4" eb="5">
      <t>ヒ</t>
    </rPh>
    <rPh sb="5" eb="7">
      <t>シュウニュウ</t>
    </rPh>
    <rPh sb="8" eb="10">
      <t>シュウゼン</t>
    </rPh>
    <rPh sb="10" eb="11">
      <t>ヒ</t>
    </rPh>
    <rPh sb="13" eb="15">
      <t>タガク</t>
    </rPh>
    <rPh sb="19" eb="21">
      <t>タイセイ</t>
    </rPh>
    <rPh sb="26" eb="29">
      <t>ジムテキ</t>
    </rPh>
    <rPh sb="29" eb="31">
      <t>ショリ</t>
    </rPh>
    <rPh sb="39" eb="41">
      <t>ミナ</t>
    </rPh>
    <phoneticPr fontId="17"/>
  </si>
  <si>
    <t>駐輪場は，自転車の他、バイクもあり、雨水の吹き込みに対応するものでなければならない</t>
    <rPh sb="0" eb="3">
      <t>チュウリンジョウ</t>
    </rPh>
    <rPh sb="5" eb="8">
      <t>ジテンシャ</t>
    </rPh>
    <rPh sb="9" eb="10">
      <t>ホカ</t>
    </rPh>
    <rPh sb="18" eb="20">
      <t>ウスイ</t>
    </rPh>
    <rPh sb="21" eb="22">
      <t>フ</t>
    </rPh>
    <rPh sb="23" eb="24">
      <t>コ</t>
    </rPh>
    <rPh sb="26" eb="28">
      <t>タイオウ</t>
    </rPh>
    <phoneticPr fontId="1"/>
  </si>
  <si>
    <t>②　昭和５１年の赤字は、大成サービスに管理・修繕費とも完全に管理委託しており、赤字は</t>
    <rPh sb="2" eb="4">
      <t>ショウワ</t>
    </rPh>
    <rPh sb="6" eb="7">
      <t>ネン</t>
    </rPh>
    <rPh sb="8" eb="10">
      <t>アカジ</t>
    </rPh>
    <rPh sb="12" eb="14">
      <t>タイセイ</t>
    </rPh>
    <rPh sb="19" eb="21">
      <t>カンリ</t>
    </rPh>
    <rPh sb="22" eb="25">
      <t>シュウゼンヒ</t>
    </rPh>
    <rPh sb="27" eb="29">
      <t>カンゼン</t>
    </rPh>
    <rPh sb="30" eb="32">
      <t>カンリ</t>
    </rPh>
    <rPh sb="32" eb="34">
      <t>イタク</t>
    </rPh>
    <rPh sb="39" eb="41">
      <t>アカジ</t>
    </rPh>
    <phoneticPr fontId="17"/>
  </si>
  <si>
    <t>　 修繕費積立金額の各戸1か月の改定歴　　全住戸平均額</t>
    <rPh sb="2" eb="5">
      <t>シュウゼンヒ</t>
    </rPh>
    <rPh sb="5" eb="7">
      <t>ツミタテ</t>
    </rPh>
    <rPh sb="7" eb="9">
      <t>キンガク</t>
    </rPh>
    <rPh sb="10" eb="12">
      <t>カクコ</t>
    </rPh>
    <rPh sb="14" eb="15">
      <t>ゲツ</t>
    </rPh>
    <rPh sb="16" eb="18">
      <t>カイテイ</t>
    </rPh>
    <rPh sb="18" eb="19">
      <t>レキ</t>
    </rPh>
    <rPh sb="21" eb="22">
      <t>ゼン</t>
    </rPh>
    <rPh sb="22" eb="24">
      <t>ジュウコ</t>
    </rPh>
    <rPh sb="24" eb="26">
      <t>ヘイキン</t>
    </rPh>
    <rPh sb="26" eb="27">
      <t>ガク</t>
    </rPh>
    <phoneticPr fontId="1"/>
  </si>
  <si>
    <r>
      <t>①　 1972・1973年:　大成サービス㈱鎌倉グリーンハイツ共有物管理事務報告、</t>
    </r>
    <r>
      <rPr>
        <u/>
        <sz val="11"/>
        <color theme="1"/>
        <rFont val="游ゴシック"/>
        <family val="3"/>
        <charset val="128"/>
        <scheme val="minor"/>
      </rPr>
      <t>累計収入明細表</t>
    </r>
    <rPh sb="12" eb="13">
      <t>ネン</t>
    </rPh>
    <rPh sb="41" eb="43">
      <t>ルイケイ</t>
    </rPh>
    <rPh sb="43" eb="45">
      <t>シュウニュウ</t>
    </rPh>
    <rPh sb="45" eb="48">
      <t>メイサイヒョウ</t>
    </rPh>
    <phoneticPr fontId="1"/>
  </si>
  <si>
    <r>
      <t>②　 総会資料　</t>
    </r>
    <r>
      <rPr>
        <b/>
        <sz val="11"/>
        <color theme="1"/>
        <rFont val="游ゴシック"/>
        <family val="3"/>
        <charset val="128"/>
        <scheme val="minor"/>
      </rPr>
      <t>会計報告書の「修繕費積立金会計」</t>
    </r>
    <r>
      <rPr>
        <sz val="11"/>
        <color theme="1"/>
        <rFont val="游ゴシック"/>
        <family val="3"/>
        <charset val="128"/>
        <scheme val="minor"/>
      </rPr>
      <t>にる</t>
    </r>
    <rPh sb="3" eb="5">
      <t>ソウカイ</t>
    </rPh>
    <rPh sb="5" eb="7">
      <t>シリョウ</t>
    </rPh>
    <rPh sb="8" eb="10">
      <t>カイケイ</t>
    </rPh>
    <rPh sb="10" eb="12">
      <t>ホウコク</t>
    </rPh>
    <rPh sb="12" eb="13">
      <t>ショ</t>
    </rPh>
    <rPh sb="15" eb="18">
      <t>シュウゼンヒ</t>
    </rPh>
    <rPh sb="18" eb="20">
      <t>ツミタテ</t>
    </rPh>
    <rPh sb="20" eb="21">
      <t>キン</t>
    </rPh>
    <rPh sb="21" eb="23">
      <t>カイケイ</t>
    </rPh>
    <phoneticPr fontId="1"/>
  </si>
  <si>
    <t xml:space="preserve">    は、管理自治会総会資料により、2016年以後は管理組合資料による</t>
    <rPh sb="6" eb="8">
      <t>カンリ</t>
    </rPh>
    <rPh sb="8" eb="11">
      <t>ジチカイ</t>
    </rPh>
    <rPh sb="11" eb="13">
      <t>ソウカイ</t>
    </rPh>
    <rPh sb="13" eb="15">
      <t>シリョウ</t>
    </rPh>
    <rPh sb="23" eb="24">
      <t>ネン</t>
    </rPh>
    <rPh sb="24" eb="26">
      <t>イゴ</t>
    </rPh>
    <rPh sb="27" eb="29">
      <t>カンリ</t>
    </rPh>
    <rPh sb="29" eb="31">
      <t>クミアイ</t>
    </rPh>
    <rPh sb="31" eb="33">
      <t>シリョウ</t>
    </rPh>
    <phoneticPr fontId="1"/>
  </si>
  <si>
    <t xml:space="preserve">     ・ 1984年(S59)４月１日の大成サービス・管理自治会の第一回総会資料以後、1985年(S60)から</t>
    <rPh sb="11" eb="12">
      <t>ネン</t>
    </rPh>
    <rPh sb="18" eb="19">
      <t>ガツ</t>
    </rPh>
    <rPh sb="20" eb="21">
      <t>ニチ</t>
    </rPh>
    <rPh sb="35" eb="36">
      <t>ダイ</t>
    </rPh>
    <rPh sb="36" eb="38">
      <t>イッカイ</t>
    </rPh>
    <rPh sb="38" eb="41">
      <t>ジチカイ</t>
    </rPh>
    <rPh sb="42" eb="44">
      <t>イゴ</t>
    </rPh>
    <phoneticPr fontId="1"/>
  </si>
  <si>
    <t>B  鎌倉グリーンハイツの修繕費改定の歴史</t>
    <rPh sb="3" eb="5">
      <t>カマクラ</t>
    </rPh>
    <rPh sb="13" eb="16">
      <t>シュウゼンヒ</t>
    </rPh>
    <rPh sb="16" eb="18">
      <t>カイテイ</t>
    </rPh>
    <rPh sb="19" eb="21">
      <t>レキシ</t>
    </rPh>
    <phoneticPr fontId="1"/>
  </si>
  <si>
    <t>C  国土交通省の平成30年(2018年)マンション統計資料による鎌倉GHの月額修繕費の位置</t>
    <rPh sb="3" eb="5">
      <t>コクド</t>
    </rPh>
    <rPh sb="5" eb="8">
      <t>コウツウショウ</t>
    </rPh>
    <rPh sb="9" eb="11">
      <t>ヘイセイ</t>
    </rPh>
    <rPh sb="13" eb="14">
      <t>ネン</t>
    </rPh>
    <rPh sb="19" eb="20">
      <t>ネン</t>
    </rPh>
    <rPh sb="26" eb="28">
      <t>トウケイ</t>
    </rPh>
    <rPh sb="28" eb="30">
      <t>シリョウ</t>
    </rPh>
    <rPh sb="33" eb="35">
      <t>カマクラ</t>
    </rPh>
    <rPh sb="38" eb="40">
      <t>ゲツガク</t>
    </rPh>
    <rPh sb="40" eb="43">
      <t>シュウゼンヒ</t>
    </rPh>
    <rPh sb="44" eb="46">
      <t>イチ</t>
    </rPh>
    <phoneticPr fontId="1"/>
  </si>
  <si>
    <t>　アプローチ石張りなどと合わせて検討・借入金も含めて・本計画表の長期的な視点での余剰金をみて、可能であると考え、高級マンション化志向項目として加えた</t>
    <rPh sb="6" eb="7">
      <t>イシ</t>
    </rPh>
    <rPh sb="7" eb="8">
      <t>バ</t>
    </rPh>
    <rPh sb="12" eb="13">
      <t>ア</t>
    </rPh>
    <rPh sb="16" eb="18">
      <t>ケントウ</t>
    </rPh>
    <rPh sb="19" eb="21">
      <t>カリイレ</t>
    </rPh>
    <rPh sb="21" eb="22">
      <t>キン</t>
    </rPh>
    <rPh sb="23" eb="24">
      <t>フク</t>
    </rPh>
    <rPh sb="27" eb="30">
      <t>ホンケイカク</t>
    </rPh>
    <rPh sb="30" eb="31">
      <t>ヒョウ</t>
    </rPh>
    <rPh sb="32" eb="35">
      <t>チョウキテキ</t>
    </rPh>
    <rPh sb="36" eb="38">
      <t>シテン</t>
    </rPh>
    <rPh sb="40" eb="43">
      <t>ヨジョウキン</t>
    </rPh>
    <rPh sb="47" eb="49">
      <t>カノウ</t>
    </rPh>
    <rPh sb="53" eb="54">
      <t>カンガ</t>
    </rPh>
    <rPh sb="56" eb="58">
      <t>コウキュウ</t>
    </rPh>
    <rPh sb="63" eb="64">
      <t>カ</t>
    </rPh>
    <rPh sb="64" eb="66">
      <t>シコウ</t>
    </rPh>
    <rPh sb="66" eb="68">
      <t>コウモク</t>
    </rPh>
    <rPh sb="71" eb="72">
      <t>クワ</t>
    </rPh>
    <phoneticPr fontId="1"/>
  </si>
  <si>
    <t>・戸車全取替え20年一度程度で良い、全戸参加による定期点検表による点検結果により判断する</t>
    <rPh sb="1" eb="3">
      <t>トグルマ</t>
    </rPh>
    <rPh sb="3" eb="4">
      <t>ゼン</t>
    </rPh>
    <rPh sb="4" eb="6">
      <t>トリカ</t>
    </rPh>
    <rPh sb="9" eb="10">
      <t>ネン</t>
    </rPh>
    <rPh sb="10" eb="12">
      <t>イチド</t>
    </rPh>
    <rPh sb="12" eb="14">
      <t>テイド</t>
    </rPh>
    <rPh sb="15" eb="16">
      <t>ヨ</t>
    </rPh>
    <rPh sb="18" eb="19">
      <t>ゼン</t>
    </rPh>
    <rPh sb="19" eb="20">
      <t>コ</t>
    </rPh>
    <rPh sb="20" eb="22">
      <t>サンカ</t>
    </rPh>
    <rPh sb="25" eb="27">
      <t>テイキ</t>
    </rPh>
    <rPh sb="27" eb="29">
      <t>テンケン</t>
    </rPh>
    <rPh sb="29" eb="30">
      <t>ヒョウ</t>
    </rPh>
    <rPh sb="33" eb="35">
      <t>テンケン</t>
    </rPh>
    <rPh sb="35" eb="37">
      <t>ケッカ</t>
    </rPh>
    <rPh sb="40" eb="42">
      <t>ハンダン</t>
    </rPh>
    <phoneticPr fontId="1"/>
  </si>
  <si>
    <t>①　2019年作成の長期計画の2020屋根防水補修とあるが、これはシールの補修又はシールのやり替えのみと見られる、私の棟から見える屋根防水工事後のA2,A3,B3号棟見ると、過去の様に、屋根が銀色(シルバー塗装)に輝いていない。</t>
    <rPh sb="6" eb="7">
      <t>ネン</t>
    </rPh>
    <rPh sb="7" eb="9">
      <t>サクセイ</t>
    </rPh>
    <rPh sb="10" eb="12">
      <t>チョウキ</t>
    </rPh>
    <rPh sb="12" eb="14">
      <t>ケイカク</t>
    </rPh>
    <rPh sb="19" eb="21">
      <t>ヤネ</t>
    </rPh>
    <rPh sb="21" eb="23">
      <t>ボウスイ</t>
    </rPh>
    <rPh sb="23" eb="25">
      <t>ホシュウ</t>
    </rPh>
    <rPh sb="37" eb="39">
      <t>ホシュウ</t>
    </rPh>
    <rPh sb="39" eb="40">
      <t>マタ</t>
    </rPh>
    <rPh sb="47" eb="48">
      <t>カ</t>
    </rPh>
    <rPh sb="52" eb="53">
      <t>ミ</t>
    </rPh>
    <rPh sb="57" eb="58">
      <t>ワタシ</t>
    </rPh>
    <rPh sb="59" eb="60">
      <t>トウ</t>
    </rPh>
    <rPh sb="62" eb="63">
      <t>ミ</t>
    </rPh>
    <rPh sb="65" eb="67">
      <t>ヤネ</t>
    </rPh>
    <rPh sb="67" eb="69">
      <t>ボウスイ</t>
    </rPh>
    <rPh sb="69" eb="71">
      <t>コウジ</t>
    </rPh>
    <rPh sb="71" eb="72">
      <t>ゴ</t>
    </rPh>
    <rPh sb="81" eb="83">
      <t>ゴウトウ</t>
    </rPh>
    <rPh sb="86" eb="88">
      <t>カコ</t>
    </rPh>
    <rPh sb="89" eb="90">
      <t>ヨウ</t>
    </rPh>
    <rPh sb="103" eb="105">
      <t>トソウ</t>
    </rPh>
    <phoneticPr fontId="17"/>
  </si>
  <si>
    <t>　　　　　　　　　  　　　　　管理会社の資料を基に専門チーム結成して手探りでGH作成</t>
    <rPh sb="16" eb="18">
      <t>カンリ</t>
    </rPh>
    <rPh sb="18" eb="20">
      <t>ガイシャ</t>
    </rPh>
    <rPh sb="21" eb="23">
      <t>シリョウ</t>
    </rPh>
    <rPh sb="24" eb="25">
      <t>モト</t>
    </rPh>
    <phoneticPr fontId="1"/>
  </si>
  <si>
    <r>
      <t xml:space="preserve">3) 1992年　平成04年　長期修繕計画　1992～2001年　                                                      </t>
    </r>
    <r>
      <rPr>
        <b/>
        <sz val="11"/>
        <color theme="1"/>
        <rFont val="游ゴシック"/>
        <family val="3"/>
        <charset val="128"/>
        <scheme val="minor"/>
      </rPr>
      <t>決議</t>
    </r>
    <rPh sb="8" eb="9">
      <t>ネン</t>
    </rPh>
    <rPh sb="13" eb="14">
      <t>ネン</t>
    </rPh>
    <rPh sb="15" eb="17">
      <t>チョウキ</t>
    </rPh>
    <rPh sb="17" eb="19">
      <t>シュウゼン</t>
    </rPh>
    <rPh sb="19" eb="21">
      <t>ケイカク</t>
    </rPh>
    <rPh sb="31" eb="32">
      <t>ネン</t>
    </rPh>
    <phoneticPr fontId="1"/>
  </si>
  <si>
    <t>　下記は、作表に当たって過去を見て、未来を考える中で気づいたことを書いたものである。</t>
    <rPh sb="1" eb="3">
      <t>カキ</t>
    </rPh>
    <rPh sb="5" eb="7">
      <t>サクヒョウ</t>
    </rPh>
    <rPh sb="8" eb="9">
      <t>ア</t>
    </rPh>
    <rPh sb="12" eb="14">
      <t>カコ</t>
    </rPh>
    <rPh sb="15" eb="16">
      <t>ミ</t>
    </rPh>
    <rPh sb="18" eb="20">
      <t>ミライ</t>
    </rPh>
    <rPh sb="21" eb="22">
      <t>カンガ</t>
    </rPh>
    <rPh sb="24" eb="25">
      <t>ナカ</t>
    </rPh>
    <rPh sb="26" eb="27">
      <t>キ</t>
    </rPh>
    <rPh sb="33" eb="34">
      <t>カ</t>
    </rPh>
    <phoneticPr fontId="1"/>
  </si>
  <si>
    <t>A  長期計画作成の基礎資料</t>
    <rPh sb="3" eb="5">
      <t>チョウキ</t>
    </rPh>
    <rPh sb="5" eb="7">
      <t>ケイカク</t>
    </rPh>
    <rPh sb="7" eb="9">
      <t>サクセイ</t>
    </rPh>
    <rPh sb="10" eb="12">
      <t>キソ</t>
    </rPh>
    <rPh sb="12" eb="14">
      <t>シリョウ</t>
    </rPh>
    <phoneticPr fontId="1"/>
  </si>
  <si>
    <t>　但し、修繕費項目で、会計報告と異なるものもは、別の修繕費報告書を優先させた</t>
    <rPh sb="1" eb="2">
      <t>タダ</t>
    </rPh>
    <rPh sb="4" eb="7">
      <t>シュウゼンヒ</t>
    </rPh>
    <rPh sb="7" eb="9">
      <t>コウモク</t>
    </rPh>
    <rPh sb="24" eb="25">
      <t>ベツ</t>
    </rPh>
    <rPh sb="26" eb="29">
      <t>シュウゼンヒ</t>
    </rPh>
    <rPh sb="29" eb="32">
      <t>ホウコクショ</t>
    </rPh>
    <rPh sb="33" eb="35">
      <t>ユウセン</t>
    </rPh>
    <phoneticPr fontId="1"/>
  </si>
  <si>
    <t>　　昭和57年　1,982年　　13,250円/月(全住戸平均額)　　第一回大修繕計画時に改定する</t>
    <rPh sb="2" eb="4">
      <t>ショウワ</t>
    </rPh>
    <rPh sb="6" eb="7">
      <t>ネン</t>
    </rPh>
    <rPh sb="13" eb="14">
      <t>ネン</t>
    </rPh>
    <rPh sb="22" eb="23">
      <t>エン</t>
    </rPh>
    <rPh sb="24" eb="25">
      <t>ツキ</t>
    </rPh>
    <rPh sb="35" eb="36">
      <t>ダイ</t>
    </rPh>
    <rPh sb="36" eb="38">
      <t>イッカイ</t>
    </rPh>
    <rPh sb="38" eb="41">
      <t>ダイシュウゼン</t>
    </rPh>
    <rPh sb="41" eb="43">
      <t>ケイカク</t>
    </rPh>
    <rPh sb="43" eb="44">
      <t>ジ</t>
    </rPh>
    <rPh sb="45" eb="47">
      <t>カイテイ</t>
    </rPh>
    <phoneticPr fontId="1"/>
  </si>
  <si>
    <t>　この先見性をどのように見るか素晴らしいとしか言えない</t>
    <rPh sb="23" eb="24">
      <t>イ</t>
    </rPh>
    <phoneticPr fontId="1"/>
  </si>
  <si>
    <t>　但し、今後30年間に於いて、社会的な変化、地球環境変化による大きな費用の掛かる、改善・改良工事がある場合を除いてである。現在の修繕費は、国土交通省の平成30年統計資料から見る限り、全国平均より上にあり、住民の知恵と協力で十分対応できると考える</t>
    <rPh sb="1" eb="2">
      <t>タダ</t>
    </rPh>
    <rPh sb="4" eb="6">
      <t>コンゴ</t>
    </rPh>
    <rPh sb="8" eb="10">
      <t>ネンカン</t>
    </rPh>
    <rPh sb="11" eb="12">
      <t>オ</t>
    </rPh>
    <rPh sb="15" eb="18">
      <t>シャカイテキ</t>
    </rPh>
    <rPh sb="19" eb="21">
      <t>ヘンカ</t>
    </rPh>
    <rPh sb="22" eb="24">
      <t>チキュウ</t>
    </rPh>
    <rPh sb="24" eb="26">
      <t>カンキョウ</t>
    </rPh>
    <rPh sb="26" eb="28">
      <t>ヘンカ</t>
    </rPh>
    <rPh sb="31" eb="32">
      <t>オオ</t>
    </rPh>
    <rPh sb="34" eb="36">
      <t>ヒヨウ</t>
    </rPh>
    <rPh sb="37" eb="38">
      <t>カ</t>
    </rPh>
    <rPh sb="41" eb="43">
      <t>カイゼン</t>
    </rPh>
    <rPh sb="44" eb="46">
      <t>カイリョウ</t>
    </rPh>
    <rPh sb="46" eb="48">
      <t>コウジ</t>
    </rPh>
    <rPh sb="51" eb="53">
      <t>バアイ</t>
    </rPh>
    <rPh sb="54" eb="55">
      <t>ノゾ</t>
    </rPh>
    <rPh sb="61" eb="63">
      <t>ゲンザイ</t>
    </rPh>
    <rPh sb="64" eb="67">
      <t>シュウゼンヒ</t>
    </rPh>
    <rPh sb="69" eb="74">
      <t>コクドコウツウショウ</t>
    </rPh>
    <rPh sb="75" eb="77">
      <t>ヘイセイ</t>
    </rPh>
    <rPh sb="79" eb="80">
      <t>ネン</t>
    </rPh>
    <rPh sb="80" eb="82">
      <t>トウケイ</t>
    </rPh>
    <rPh sb="82" eb="84">
      <t>シリョウ</t>
    </rPh>
    <rPh sb="86" eb="87">
      <t>ミ</t>
    </rPh>
    <rPh sb="88" eb="89">
      <t>カギ</t>
    </rPh>
    <rPh sb="91" eb="93">
      <t>ゼンコク</t>
    </rPh>
    <rPh sb="93" eb="95">
      <t>ヘイキン</t>
    </rPh>
    <rPh sb="97" eb="98">
      <t>ウエ</t>
    </rPh>
    <rPh sb="102" eb="104">
      <t>ジュウミン</t>
    </rPh>
    <rPh sb="105" eb="107">
      <t>チエ</t>
    </rPh>
    <rPh sb="108" eb="110">
      <t>キョウリョク</t>
    </rPh>
    <rPh sb="111" eb="113">
      <t>ジュウブン</t>
    </rPh>
    <rPh sb="113" eb="115">
      <t>タイオウ</t>
    </rPh>
    <rPh sb="119" eb="120">
      <t>カンガ</t>
    </rPh>
    <phoneticPr fontId="1"/>
  </si>
  <si>
    <t>これは、ここに住む人々が、力を出し合い、協力し合って、適切な修繕・改善を近年までしてきた結果である。</t>
    <rPh sb="7" eb="8">
      <t>ス</t>
    </rPh>
    <rPh sb="9" eb="11">
      <t>ヒトビト</t>
    </rPh>
    <rPh sb="13" eb="14">
      <t>チカラ</t>
    </rPh>
    <rPh sb="15" eb="16">
      <t>ダ</t>
    </rPh>
    <rPh sb="17" eb="18">
      <t>ア</t>
    </rPh>
    <rPh sb="20" eb="22">
      <t>キョウリョク</t>
    </rPh>
    <rPh sb="23" eb="24">
      <t>ア</t>
    </rPh>
    <rPh sb="27" eb="29">
      <t>テキセツ</t>
    </rPh>
    <rPh sb="30" eb="32">
      <t>シュウゼン</t>
    </rPh>
    <rPh sb="33" eb="35">
      <t>カイゼン</t>
    </rPh>
    <rPh sb="36" eb="38">
      <t>キンネン</t>
    </rPh>
    <rPh sb="44" eb="46">
      <t>ケッカ</t>
    </rPh>
    <phoneticPr fontId="1"/>
  </si>
  <si>
    <t>　これには、自治会時代の初代会長のリーダーシップと、そのグループの活躍を無視することはできない。この時できた住民が参加し協力し合う、自主管理組織の活動があって、全住民参加型の団地社会となり近年まで来たとことにあると言って過言ではない。</t>
    <rPh sb="6" eb="9">
      <t>ジチカイ</t>
    </rPh>
    <rPh sb="9" eb="11">
      <t>ジダイ</t>
    </rPh>
    <rPh sb="12" eb="14">
      <t>ショダイ</t>
    </rPh>
    <rPh sb="14" eb="16">
      <t>カイチョウ</t>
    </rPh>
    <rPh sb="33" eb="35">
      <t>カツヤク</t>
    </rPh>
    <rPh sb="36" eb="38">
      <t>ムシ</t>
    </rPh>
    <phoneticPr fontId="1"/>
  </si>
  <si>
    <t>7) 2017年　平成29年　長期修繕計画集計表　既存施設利用　2017～2046年　管理会社作成</t>
    <rPh sb="7" eb="8">
      <t>ネン</t>
    </rPh>
    <rPh sb="21" eb="24">
      <t>シュウケイヒョウ</t>
    </rPh>
    <rPh sb="25" eb="27">
      <t>キゾン</t>
    </rPh>
    <rPh sb="27" eb="29">
      <t>シセツ</t>
    </rPh>
    <rPh sb="29" eb="31">
      <t>リヨウ</t>
    </rPh>
    <phoneticPr fontId="1"/>
  </si>
  <si>
    <r>
      <t xml:space="preserve">8) 2018年　平成30年　長期修繕計画集計表　2017～2046年　管理会社作成   </t>
    </r>
    <r>
      <rPr>
        <b/>
        <sz val="11"/>
        <color theme="1"/>
        <rFont val="游ゴシック"/>
        <family val="3"/>
        <charset val="128"/>
        <scheme val="minor"/>
      </rPr>
      <t>県水直結</t>
    </r>
    <r>
      <rPr>
        <sz val="11"/>
        <color theme="1"/>
        <rFont val="游ゴシック"/>
        <family val="3"/>
        <charset val="128"/>
        <scheme val="minor"/>
      </rPr>
      <t xml:space="preserve"> 　</t>
    </r>
    <r>
      <rPr>
        <b/>
        <sz val="11"/>
        <color theme="1"/>
        <rFont val="游ゴシック"/>
        <family val="3"/>
        <charset val="128"/>
        <scheme val="minor"/>
      </rPr>
      <t>決議</t>
    </r>
    <rPh sb="7" eb="8">
      <t>ネン</t>
    </rPh>
    <rPh sb="21" eb="24">
      <t>シュウケイヒョウ</t>
    </rPh>
    <rPh sb="45" eb="46">
      <t>ケン</t>
    </rPh>
    <rPh sb="46" eb="47">
      <t>スイ</t>
    </rPh>
    <rPh sb="47" eb="49">
      <t>チョッケツ</t>
    </rPh>
    <phoneticPr fontId="1"/>
  </si>
  <si>
    <t>　　           　　　アルミサッシ交換を　する場合、無しの場合　長期計画案　</t>
    <rPh sb="22" eb="24">
      <t>コウカン</t>
    </rPh>
    <rPh sb="28" eb="30">
      <t>バアイ</t>
    </rPh>
    <rPh sb="31" eb="32">
      <t>ナ</t>
    </rPh>
    <rPh sb="34" eb="36">
      <t>バアイ</t>
    </rPh>
    <rPh sb="37" eb="39">
      <t>チョウキ</t>
    </rPh>
    <rPh sb="39" eb="41">
      <t>ケイカク</t>
    </rPh>
    <rPh sb="41" eb="42">
      <t>アン</t>
    </rPh>
    <phoneticPr fontId="1"/>
  </si>
  <si>
    <t>　　          アルミサッシ交換を個人負担・修繕費負担の修繕費値上の長期計画案資料</t>
    <rPh sb="18" eb="20">
      <t>コウカン</t>
    </rPh>
    <rPh sb="21" eb="23">
      <t>コジン</t>
    </rPh>
    <rPh sb="23" eb="25">
      <t>フタン</t>
    </rPh>
    <rPh sb="26" eb="29">
      <t>シュウゼンヒ</t>
    </rPh>
    <rPh sb="29" eb="31">
      <t>フタン</t>
    </rPh>
    <rPh sb="32" eb="35">
      <t>シュウゼンヒ</t>
    </rPh>
    <rPh sb="35" eb="37">
      <t>ネア</t>
    </rPh>
    <rPh sb="38" eb="40">
      <t>チョウキ</t>
    </rPh>
    <rPh sb="40" eb="42">
      <t>ケイカク</t>
    </rPh>
    <rPh sb="42" eb="43">
      <t>アン</t>
    </rPh>
    <rPh sb="43" eb="45">
      <t>シリョウ</t>
    </rPh>
    <phoneticPr fontId="1"/>
  </si>
  <si>
    <t>　　　　　　　　　・給水施設　県水直結方式   ・排水管更新工事(1F床下・PS内)　を計画</t>
    <rPh sb="25" eb="28">
      <t>ハイスイカン</t>
    </rPh>
    <rPh sb="28" eb="30">
      <t>コウシン</t>
    </rPh>
    <rPh sb="30" eb="32">
      <t>コウジ</t>
    </rPh>
    <rPh sb="35" eb="37">
      <t>ユカシタ</t>
    </rPh>
    <rPh sb="40" eb="41">
      <t>ナイ</t>
    </rPh>
    <rPh sb="44" eb="46">
      <t>ケイカク</t>
    </rPh>
    <phoneticPr fontId="1"/>
  </si>
  <si>
    <t>給水管・排水管の点検は５年に一度に設定した。耐用年数は無限であるが、PS内、一階床下の配管状況に異常が無いか確認目的である</t>
    <rPh sb="0" eb="3">
      <t>キュウスイカン</t>
    </rPh>
    <rPh sb="4" eb="7">
      <t>ハイスイカン</t>
    </rPh>
    <rPh sb="8" eb="10">
      <t>テンケン</t>
    </rPh>
    <rPh sb="12" eb="13">
      <t>ネン</t>
    </rPh>
    <rPh sb="14" eb="16">
      <t>イチド</t>
    </rPh>
    <rPh sb="17" eb="19">
      <t>セッテイ</t>
    </rPh>
    <rPh sb="22" eb="24">
      <t>タイヨウ</t>
    </rPh>
    <rPh sb="24" eb="26">
      <t>ネンスウ</t>
    </rPh>
    <rPh sb="27" eb="29">
      <t>ムゲン</t>
    </rPh>
    <rPh sb="36" eb="37">
      <t>ナイ</t>
    </rPh>
    <rPh sb="38" eb="40">
      <t>イッカイ</t>
    </rPh>
    <rPh sb="40" eb="42">
      <t>ユカシタ</t>
    </rPh>
    <rPh sb="43" eb="45">
      <t>ハイカン</t>
    </rPh>
    <rPh sb="45" eb="47">
      <t>ジョウキョウ</t>
    </rPh>
    <rPh sb="48" eb="50">
      <t>イジョウ</t>
    </rPh>
    <rPh sb="51" eb="52">
      <t>ナ</t>
    </rPh>
    <rPh sb="54" eb="56">
      <t>カクニン</t>
    </rPh>
    <rPh sb="56" eb="58">
      <t>モクテキ</t>
    </rPh>
    <phoneticPr fontId="1"/>
  </si>
  <si>
    <t>　費用的には、漏水時対応の方が経済的であるとも予想されるが安全管理を優先とした</t>
    <rPh sb="1" eb="4">
      <t>ヒヨウテキ</t>
    </rPh>
    <rPh sb="7" eb="9">
      <t>ロウスイ</t>
    </rPh>
    <rPh sb="9" eb="10">
      <t>ジ</t>
    </rPh>
    <rPh sb="10" eb="12">
      <t>タイオウ</t>
    </rPh>
    <rPh sb="13" eb="14">
      <t>ホウ</t>
    </rPh>
    <rPh sb="15" eb="18">
      <t>ケイザイテキ</t>
    </rPh>
    <rPh sb="23" eb="25">
      <t>ヨソウ</t>
    </rPh>
    <rPh sb="29" eb="31">
      <t>アンゼン</t>
    </rPh>
    <rPh sb="31" eb="33">
      <t>カンリ</t>
    </rPh>
    <rPh sb="34" eb="36">
      <t>ユウセン</t>
    </rPh>
    <phoneticPr fontId="1"/>
  </si>
  <si>
    <t>　・点検費用の計算</t>
    <rPh sb="2" eb="4">
      <t>テンケン</t>
    </rPh>
    <rPh sb="4" eb="6">
      <t>ヒヨウ</t>
    </rPh>
    <rPh sb="7" eb="9">
      <t>ケイサン</t>
    </rPh>
    <phoneticPr fontId="1"/>
  </si>
  <si>
    <t>　　　　2人×５万円/日×１０日=100万円　　・・・・　人件費+諸経費</t>
    <phoneticPr fontId="1"/>
  </si>
  <si>
    <t>　　　　その他経費　100万円</t>
    <rPh sb="6" eb="7">
      <t>タ</t>
    </rPh>
    <rPh sb="7" eb="9">
      <t>ケイヒ</t>
    </rPh>
    <rPh sb="13" eb="14">
      <t>マン</t>
    </rPh>
    <rPh sb="14" eb="15">
      <t>エン</t>
    </rPh>
    <phoneticPr fontId="1"/>
  </si>
  <si>
    <t>　　　　合計　200万円+消費税=220万円</t>
    <rPh sb="4" eb="6">
      <t>ゴウケイ</t>
    </rPh>
    <rPh sb="10" eb="11">
      <t>マン</t>
    </rPh>
    <rPh sb="11" eb="13">
      <t>マンエン</t>
    </rPh>
    <rPh sb="14" eb="17">
      <t>ショウヒゼイマンエン</t>
    </rPh>
    <phoneticPr fontId="1"/>
  </si>
  <si>
    <t>　　点検人数２人、一日３階段(30戸)にする、排水管の点検も合わせて行う。報告書作成もこの　　　　</t>
    <rPh sb="2" eb="4">
      <t>テンケン</t>
    </rPh>
    <rPh sb="4" eb="5">
      <t>ニン</t>
    </rPh>
    <rPh sb="5" eb="6">
      <t>スウ</t>
    </rPh>
    <rPh sb="7" eb="8">
      <t>ニン</t>
    </rPh>
    <rPh sb="9" eb="11">
      <t>イチニチ</t>
    </rPh>
    <rPh sb="12" eb="14">
      <t>カイダン</t>
    </rPh>
    <rPh sb="17" eb="18">
      <t>コ</t>
    </rPh>
    <rPh sb="23" eb="26">
      <t>ハイスイカン</t>
    </rPh>
    <rPh sb="27" eb="29">
      <t>テンケン</t>
    </rPh>
    <rPh sb="30" eb="31">
      <t>ア</t>
    </rPh>
    <rPh sb="34" eb="35">
      <t>オコナ</t>
    </rPh>
    <rPh sb="37" eb="40">
      <t>ホウコクショ</t>
    </rPh>
    <rPh sb="40" eb="42">
      <t>サクセイ</t>
    </rPh>
    <phoneticPr fontId="1"/>
  </si>
  <si>
    <t>　　中に含める。３１階段あるが、点検日を１０日間とする</t>
    <rPh sb="10" eb="12">
      <t>カイダン</t>
    </rPh>
    <rPh sb="16" eb="18">
      <t>テンケン</t>
    </rPh>
    <rPh sb="18" eb="19">
      <t>ビ</t>
    </rPh>
    <rPh sb="22" eb="23">
      <t>ニチ</t>
    </rPh>
    <rPh sb="23" eb="24">
      <t>カン</t>
    </rPh>
    <phoneticPr fontId="1"/>
  </si>
  <si>
    <t>自転車置き場の建て替えを検討したが、インターネット上で該当するものが見受けられない。　　金額が3000万円ほどかかる事と、経年数と劣化度・破損状況から、これからも塗装塗替えと修理で良い状態で使用できると判断し保守で計画した。利用上の変化による要望にて建替えされるものとした。</t>
    <rPh sb="0" eb="3">
      <t>ジテンシャ</t>
    </rPh>
    <rPh sb="3" eb="4">
      <t>オ</t>
    </rPh>
    <rPh sb="5" eb="6">
      <t>バ</t>
    </rPh>
    <rPh sb="7" eb="8">
      <t>タ</t>
    </rPh>
    <rPh sb="9" eb="10">
      <t>カ</t>
    </rPh>
    <rPh sb="12" eb="14">
      <t>ケントウ</t>
    </rPh>
    <rPh sb="25" eb="26">
      <t>ジョウ</t>
    </rPh>
    <rPh sb="27" eb="29">
      <t>ガイトウ</t>
    </rPh>
    <rPh sb="34" eb="36">
      <t>ミウ</t>
    </rPh>
    <rPh sb="44" eb="46">
      <t>キンガク</t>
    </rPh>
    <rPh sb="51" eb="53">
      <t>マンエン</t>
    </rPh>
    <rPh sb="58" eb="59">
      <t>コト</t>
    </rPh>
    <rPh sb="61" eb="63">
      <t>ケイネン</t>
    </rPh>
    <rPh sb="63" eb="64">
      <t>スウ</t>
    </rPh>
    <rPh sb="65" eb="67">
      <t>レッカ</t>
    </rPh>
    <rPh sb="67" eb="68">
      <t>ド</t>
    </rPh>
    <rPh sb="69" eb="71">
      <t>ハソン</t>
    </rPh>
    <rPh sb="71" eb="73">
      <t>ジョウキョウ</t>
    </rPh>
    <rPh sb="81" eb="83">
      <t>トソウ</t>
    </rPh>
    <rPh sb="83" eb="85">
      <t>ヌリカ</t>
    </rPh>
    <rPh sb="87" eb="89">
      <t>シュウリ</t>
    </rPh>
    <rPh sb="90" eb="91">
      <t>ヨ</t>
    </rPh>
    <rPh sb="92" eb="94">
      <t>ジョウタイ</t>
    </rPh>
    <rPh sb="95" eb="97">
      <t>シヨウ</t>
    </rPh>
    <rPh sb="101" eb="103">
      <t>ハンダン</t>
    </rPh>
    <rPh sb="104" eb="106">
      <t>ホシュ</t>
    </rPh>
    <rPh sb="107" eb="109">
      <t>ケイカク</t>
    </rPh>
    <rPh sb="112" eb="115">
      <t>リヨウジョウ</t>
    </rPh>
    <rPh sb="116" eb="118">
      <t>ヘンカ</t>
    </rPh>
    <rPh sb="121" eb="123">
      <t>ヨウボウ</t>
    </rPh>
    <rPh sb="125" eb="127">
      <t>タテカ</t>
    </rPh>
    <phoneticPr fontId="1"/>
  </si>
  <si>
    <t>　このことから、シート防水の保護塗装、シルバー塗装は重要である。令和元年の工事では塗装していない。現防水材に対する特色性能を理解しての対処なのか疑問が残る</t>
    <rPh sb="11" eb="13">
      <t>ボウスイ</t>
    </rPh>
    <rPh sb="14" eb="16">
      <t>ホゴ</t>
    </rPh>
    <rPh sb="16" eb="18">
      <t>トソウ</t>
    </rPh>
    <rPh sb="23" eb="25">
      <t>トソウ</t>
    </rPh>
    <rPh sb="26" eb="28">
      <t>ジュウヨウ</t>
    </rPh>
    <rPh sb="32" eb="34">
      <t>レイワ</t>
    </rPh>
    <rPh sb="34" eb="36">
      <t>ガンネン</t>
    </rPh>
    <rPh sb="37" eb="39">
      <t>コウジ</t>
    </rPh>
    <rPh sb="41" eb="43">
      <t>トソウ</t>
    </rPh>
    <rPh sb="49" eb="50">
      <t>ゲン</t>
    </rPh>
    <rPh sb="50" eb="52">
      <t>ボウスイ</t>
    </rPh>
    <rPh sb="52" eb="53">
      <t>ザイ</t>
    </rPh>
    <rPh sb="54" eb="55">
      <t>タイ</t>
    </rPh>
    <rPh sb="57" eb="59">
      <t>トクショク</t>
    </rPh>
    <rPh sb="59" eb="61">
      <t>セイノウ</t>
    </rPh>
    <rPh sb="62" eb="64">
      <t>リカイ</t>
    </rPh>
    <rPh sb="67" eb="69">
      <t>タイショ</t>
    </rPh>
    <rPh sb="72" eb="74">
      <t>ギモン</t>
    </rPh>
    <rPh sb="75" eb="76">
      <t>ノコ</t>
    </rPh>
    <phoneticPr fontId="1"/>
  </si>
  <si>
    <t>③全戸参加の定期点検</t>
    <rPh sb="1" eb="3">
      <t>ゼンコ</t>
    </rPh>
    <rPh sb="3" eb="5">
      <t>サンカ</t>
    </rPh>
    <rPh sb="6" eb="8">
      <t>テイキ</t>
    </rPh>
    <rPh sb="8" eb="10">
      <t>テンケン</t>
    </rPh>
    <phoneticPr fontId="1"/>
  </si>
  <si>
    <r>
      <t>　全戸参加による、居住者の専用使用部分の点検を</t>
    </r>
    <r>
      <rPr>
        <b/>
        <u/>
        <sz val="11"/>
        <color theme="1"/>
        <rFont val="游ゴシック"/>
        <family val="3"/>
        <charset val="128"/>
        <scheme val="minor"/>
      </rPr>
      <t>点検票</t>
    </r>
    <r>
      <rPr>
        <sz val="11"/>
        <color theme="1"/>
        <rFont val="游ゴシック"/>
        <family val="2"/>
        <charset val="128"/>
        <scheme val="minor"/>
      </rPr>
      <t>を配布し実施する</t>
    </r>
    <rPh sb="1" eb="3">
      <t>ゼンコ</t>
    </rPh>
    <rPh sb="3" eb="5">
      <t>サンカ</t>
    </rPh>
    <rPh sb="9" eb="12">
      <t>キョジュウシャ</t>
    </rPh>
    <rPh sb="13" eb="15">
      <t>センヨウ</t>
    </rPh>
    <rPh sb="15" eb="17">
      <t>シヨウ</t>
    </rPh>
    <rPh sb="17" eb="19">
      <t>ブブン</t>
    </rPh>
    <rPh sb="20" eb="22">
      <t>テンケン</t>
    </rPh>
    <rPh sb="23" eb="25">
      <t>テンケン</t>
    </rPh>
    <rPh sb="25" eb="26">
      <t>ヒョウ</t>
    </rPh>
    <rPh sb="27" eb="29">
      <t>ハイフ</t>
    </rPh>
    <rPh sb="30" eb="32">
      <t>ジッシ</t>
    </rPh>
    <phoneticPr fontId="1"/>
  </si>
  <si>
    <t>②　初期から近年まで、色々な改善・改良・修繕の小さなものから大修繕まで含め、総て住民の目線で住民の声を聞き行われてきたものであると、過去の修繕歴を登録しながら改めて実感した</t>
    <rPh sb="2" eb="4">
      <t>ショキ</t>
    </rPh>
    <rPh sb="6" eb="8">
      <t>キンネン</t>
    </rPh>
    <rPh sb="11" eb="13">
      <t>イロイロ</t>
    </rPh>
    <rPh sb="14" eb="16">
      <t>カイゼン</t>
    </rPh>
    <rPh sb="17" eb="19">
      <t>カイリョウ</t>
    </rPh>
    <rPh sb="20" eb="22">
      <t>シュウゼン</t>
    </rPh>
    <rPh sb="23" eb="24">
      <t>チイ</t>
    </rPh>
    <rPh sb="30" eb="33">
      <t>ダイシュウゼン</t>
    </rPh>
    <rPh sb="35" eb="36">
      <t>フク</t>
    </rPh>
    <rPh sb="38" eb="39">
      <t>スベ</t>
    </rPh>
    <rPh sb="40" eb="42">
      <t>ジュウミン</t>
    </rPh>
    <rPh sb="43" eb="45">
      <t>メセン</t>
    </rPh>
    <rPh sb="79" eb="80">
      <t>アラタ</t>
    </rPh>
    <phoneticPr fontId="1"/>
  </si>
  <si>
    <t>　既存防水シート上への増張り工法は、次の増し張りまでの２４年間は、定期的なシールの補修とシルバー塗装で十分防水性能は維持できる工法として、施工してきて漏水事故は無い。今回の本長期計画も、この工法で計画した。</t>
    <rPh sb="1" eb="3">
      <t>キゾン</t>
    </rPh>
    <rPh sb="3" eb="5">
      <t>ボウスイ</t>
    </rPh>
    <rPh sb="8" eb="9">
      <t>ウエ</t>
    </rPh>
    <rPh sb="11" eb="12">
      <t>マシ</t>
    </rPh>
    <rPh sb="12" eb="13">
      <t>バ</t>
    </rPh>
    <rPh sb="14" eb="16">
      <t>コウホウ</t>
    </rPh>
    <rPh sb="18" eb="19">
      <t>ツギ</t>
    </rPh>
    <rPh sb="20" eb="21">
      <t>マ</t>
    </rPh>
    <rPh sb="22" eb="23">
      <t>バ</t>
    </rPh>
    <rPh sb="29" eb="30">
      <t>ネン</t>
    </rPh>
    <rPh sb="30" eb="31">
      <t>カン</t>
    </rPh>
    <rPh sb="33" eb="35">
      <t>テイキ</t>
    </rPh>
    <rPh sb="35" eb="36">
      <t>テキ</t>
    </rPh>
    <rPh sb="41" eb="43">
      <t>ホシュウ</t>
    </rPh>
    <rPh sb="48" eb="50">
      <t>トソウ</t>
    </rPh>
    <rPh sb="51" eb="53">
      <t>ジュウブン</t>
    </rPh>
    <rPh sb="53" eb="55">
      <t>ボウスイ</t>
    </rPh>
    <rPh sb="55" eb="57">
      <t>セイノウ</t>
    </rPh>
    <rPh sb="58" eb="60">
      <t>イジ</t>
    </rPh>
    <rPh sb="63" eb="65">
      <t>コウホウ</t>
    </rPh>
    <rPh sb="69" eb="71">
      <t>セコウ</t>
    </rPh>
    <rPh sb="75" eb="77">
      <t>ロウスイ</t>
    </rPh>
    <rPh sb="77" eb="79">
      <t>ジコ</t>
    </rPh>
    <rPh sb="80" eb="81">
      <t>ナ</t>
    </rPh>
    <rPh sb="83" eb="85">
      <t>コンカイ</t>
    </rPh>
    <rPh sb="86" eb="87">
      <t>ホン</t>
    </rPh>
    <rPh sb="87" eb="89">
      <t>チョウキ</t>
    </rPh>
    <rPh sb="89" eb="91">
      <t>ケイカク</t>
    </rPh>
    <rPh sb="95" eb="97">
      <t>コウホウ</t>
    </rPh>
    <rPh sb="98" eb="100">
      <t>ケイカク</t>
    </rPh>
    <phoneticPr fontId="17"/>
  </si>
  <si>
    <t>④　建築業者、老舗の商店などは、自社で施工した建物、商品、製品に対して、経年数に関わらず責任感、自尊心がある。管理会社は他社の建てた建物、建物を見る目、立脚点が完全に異なる</t>
    <rPh sb="2" eb="4">
      <t>ケンチク</t>
    </rPh>
    <rPh sb="4" eb="6">
      <t>ギョウシャ</t>
    </rPh>
    <rPh sb="7" eb="9">
      <t>シニセ</t>
    </rPh>
    <rPh sb="10" eb="12">
      <t>ショウテン</t>
    </rPh>
    <rPh sb="16" eb="18">
      <t>ジシャ</t>
    </rPh>
    <rPh sb="19" eb="21">
      <t>セコウ</t>
    </rPh>
    <rPh sb="23" eb="25">
      <t>タテモノ</t>
    </rPh>
    <rPh sb="26" eb="28">
      <t>ショウヒン</t>
    </rPh>
    <rPh sb="29" eb="31">
      <t>セイヒン</t>
    </rPh>
    <rPh sb="32" eb="33">
      <t>タイ</t>
    </rPh>
    <rPh sb="36" eb="38">
      <t>ケイネン</t>
    </rPh>
    <rPh sb="38" eb="39">
      <t>スウ</t>
    </rPh>
    <rPh sb="40" eb="41">
      <t>カカ</t>
    </rPh>
    <rPh sb="80" eb="82">
      <t>カンゼン</t>
    </rPh>
    <phoneticPr fontId="1"/>
  </si>
  <si>
    <t>　接合部も原則溶融接着であり問題ないとのことであるが工事上の問題も含め、立上り部、接合部の確認をする</t>
    <rPh sb="1" eb="3">
      <t>セツゴウ</t>
    </rPh>
    <rPh sb="3" eb="4">
      <t>ブ</t>
    </rPh>
    <rPh sb="5" eb="7">
      <t>ゲンソク</t>
    </rPh>
    <rPh sb="7" eb="9">
      <t>ヨウユウ</t>
    </rPh>
    <rPh sb="9" eb="11">
      <t>セッチャク</t>
    </rPh>
    <rPh sb="14" eb="16">
      <t>モンダイ</t>
    </rPh>
    <rPh sb="26" eb="28">
      <t>コウジ</t>
    </rPh>
    <rPh sb="28" eb="29">
      <t>ジョウ</t>
    </rPh>
    <rPh sb="30" eb="32">
      <t>モンダイ</t>
    </rPh>
    <rPh sb="33" eb="34">
      <t>フク</t>
    </rPh>
    <rPh sb="36" eb="38">
      <t>タチアガ</t>
    </rPh>
    <rPh sb="39" eb="40">
      <t>ブ</t>
    </rPh>
    <rPh sb="41" eb="43">
      <t>セツゴウ</t>
    </rPh>
    <rPh sb="43" eb="44">
      <t>ブ</t>
    </rPh>
    <rPh sb="45" eb="47">
      <t>カクニン</t>
    </rPh>
    <phoneticPr fontId="1"/>
  </si>
  <si>
    <t>③　駐輪場の建替えについて</t>
    <rPh sb="2" eb="5">
      <t>チュウリンジョウ</t>
    </rPh>
    <rPh sb="6" eb="8">
      <t>タテカ</t>
    </rPh>
    <phoneticPr fontId="1"/>
  </si>
  <si>
    <t>★国土交通省平成30年統計資料　14①②より</t>
    <rPh sb="1" eb="3">
      <t>コクド</t>
    </rPh>
    <rPh sb="3" eb="6">
      <t>コウツウショウ</t>
    </rPh>
    <rPh sb="6" eb="8">
      <t>ヘイセイ</t>
    </rPh>
    <rPh sb="10" eb="11">
      <t>ネン</t>
    </rPh>
    <rPh sb="11" eb="13">
      <t>トウケイ</t>
    </rPh>
    <rPh sb="13" eb="15">
      <t>シリョウ</t>
    </rPh>
    <phoneticPr fontId="1"/>
  </si>
  <si>
    <t>　　完成年次別　昭和49年以前　82.1%      総戸数規模別　301～500戸　79.4%</t>
    <rPh sb="2" eb="4">
      <t>カンセイ</t>
    </rPh>
    <rPh sb="4" eb="6">
      <t>ネンジ</t>
    </rPh>
    <rPh sb="6" eb="7">
      <t>ベツ</t>
    </rPh>
    <rPh sb="8" eb="10">
      <t>ショウワ</t>
    </rPh>
    <rPh sb="12" eb="13">
      <t>ネン</t>
    </rPh>
    <rPh sb="13" eb="15">
      <t>イゼン</t>
    </rPh>
    <rPh sb="27" eb="28">
      <t>ソウ</t>
    </rPh>
    <rPh sb="28" eb="30">
      <t>コスウ</t>
    </rPh>
    <rPh sb="30" eb="33">
      <t>キボベツ</t>
    </rPh>
    <rPh sb="41" eb="42">
      <t>コ</t>
    </rPh>
    <phoneticPr fontId="1"/>
  </si>
  <si>
    <t xml:space="preserve">        設置している専門委員会の種類　→　大規模修繕や長期修繕計画にかんする委員会　　</t>
    <rPh sb="8" eb="10">
      <t>セッチ</t>
    </rPh>
    <rPh sb="14" eb="16">
      <t>センモン</t>
    </rPh>
    <rPh sb="16" eb="19">
      <t>イインカイ</t>
    </rPh>
    <rPh sb="20" eb="22">
      <t>シュルイ</t>
    </rPh>
    <rPh sb="25" eb="28">
      <t>ダイキボ</t>
    </rPh>
    <rPh sb="28" eb="30">
      <t>シュウゼン</t>
    </rPh>
    <rPh sb="31" eb="33">
      <t>チョウキ</t>
    </rPh>
    <rPh sb="33" eb="35">
      <t>シュウゼン</t>
    </rPh>
    <rPh sb="35" eb="37">
      <t>ケイカク</t>
    </rPh>
    <rPh sb="42" eb="45">
      <t>イインカイ</t>
    </rPh>
    <phoneticPr fontId="1"/>
  </si>
  <si>
    <t>年  度</t>
  </si>
  <si>
    <t>（建築工事）</t>
  </si>
  <si>
    <t>ﾊﾞﾙｺﾆｰ防水工事</t>
  </si>
  <si>
    <t>階段防水工事</t>
  </si>
  <si>
    <t>消　　　費　　　税</t>
  </si>
  <si>
    <t>修　繕　費　合　計</t>
  </si>
  <si>
    <t>【原案】</t>
  </si>
  <si>
    <t>(年額)</t>
  </si>
  <si>
    <t>計　画　時　残　高</t>
  </si>
  <si>
    <t>修　繕　積　立　金</t>
  </si>
  <si>
    <t>② 積 立 金 累 積</t>
  </si>
  <si>
    <t xml:space="preserve">鎌倉グリーハイツ管理組合　2020/07/26　総会議案　別紙D (1/3) </t>
    <rPh sb="0" eb="2">
      <t>カマクラ</t>
    </rPh>
    <rPh sb="8" eb="10">
      <t>カンリ</t>
    </rPh>
    <rPh sb="10" eb="12">
      <t>クミアイ</t>
    </rPh>
    <rPh sb="24" eb="26">
      <t>ソウカイ</t>
    </rPh>
    <rPh sb="26" eb="28">
      <t>ギアン</t>
    </rPh>
    <rPh sb="29" eb="30">
      <t>ベツ</t>
    </rPh>
    <rPh sb="30" eb="31">
      <t>シ</t>
    </rPh>
    <phoneticPr fontId="5"/>
  </si>
  <si>
    <t>↓サッシ交換</t>
    <rPh sb="4" eb="6">
      <t>コウカン</t>
    </rPh>
    <phoneticPr fontId="5"/>
  </si>
  <si>
    <t>建具・金物等</t>
    <rPh sb="0" eb="2">
      <t>タテグ</t>
    </rPh>
    <rPh sb="3" eb="5">
      <t>カナモノ</t>
    </rPh>
    <rPh sb="5" eb="6">
      <t>トウ</t>
    </rPh>
    <phoneticPr fontId="5"/>
  </si>
  <si>
    <t>←玄関扉MB</t>
    <rPh sb="1" eb="4">
      <t>ゲンカントビラ</t>
    </rPh>
    <phoneticPr fontId="5"/>
  </si>
  <si>
    <t>給水設備工事</t>
    <phoneticPr fontId="5"/>
  </si>
  <si>
    <t>（その他）</t>
    <rPh sb="3" eb="4">
      <t>タ</t>
    </rPh>
    <phoneticPr fontId="5"/>
  </si>
  <si>
    <t>駐車場</t>
    <rPh sb="0" eb="3">
      <t>チュウシャジョウ</t>
    </rPh>
    <phoneticPr fontId="5"/>
  </si>
  <si>
    <t>リフォーム関係</t>
    <rPh sb="5" eb="7">
      <t>カンケイ</t>
    </rPh>
    <phoneticPr fontId="5"/>
  </si>
  <si>
    <t>*H17/05/29前受金調整</t>
    <rPh sb="10" eb="12">
      <t>マエウ</t>
    </rPh>
    <rPh sb="12" eb="13">
      <t>キン</t>
    </rPh>
    <rPh sb="13" eb="15">
      <t>チョウセイ</t>
    </rPh>
    <phoneticPr fontId="5"/>
  </si>
  <si>
    <t>④  屋根防水仕様について</t>
    <rPh sb="3" eb="5">
      <t>ヤネ</t>
    </rPh>
    <rPh sb="5" eb="7">
      <t>ボウスイ</t>
    </rPh>
    <rPh sb="7" eb="9">
      <t>シヨウ</t>
    </rPh>
    <phoneticPr fontId="1"/>
  </si>
  <si>
    <t>⑤外壁PC版接合部その他シールについて</t>
    <rPh sb="11" eb="12">
      <t>タ</t>
    </rPh>
    <phoneticPr fontId="1"/>
  </si>
  <si>
    <t xml:space="preserve">   b. 外壁PC版接合部シールは、シールが硬化している外壁面単位(東西南北)で打ち替える。外壁面PC版のシール総て、打ち替える必要性はない、これは過去の経験で油性シール時代からしてきている。第4回大修繕で初めて全棟全壁面を打ち替える。</t>
    <rPh sb="6" eb="8">
      <t>ガイヘキ</t>
    </rPh>
    <rPh sb="10" eb="11">
      <t>バン</t>
    </rPh>
    <rPh sb="11" eb="13">
      <t>セツゴウ</t>
    </rPh>
    <rPh sb="13" eb="14">
      <t>ブ</t>
    </rPh>
    <rPh sb="23" eb="25">
      <t>コウカ</t>
    </rPh>
    <rPh sb="29" eb="30">
      <t>ガイ</t>
    </rPh>
    <rPh sb="30" eb="32">
      <t>ヘキメン</t>
    </rPh>
    <rPh sb="32" eb="34">
      <t>タンイ</t>
    </rPh>
    <rPh sb="35" eb="37">
      <t>トウザイ</t>
    </rPh>
    <rPh sb="37" eb="39">
      <t>ナンボク</t>
    </rPh>
    <rPh sb="41" eb="42">
      <t>ウ</t>
    </rPh>
    <rPh sb="43" eb="44">
      <t>カ</t>
    </rPh>
    <rPh sb="47" eb="49">
      <t>ガイヘキ</t>
    </rPh>
    <rPh sb="49" eb="50">
      <t>メン</t>
    </rPh>
    <rPh sb="52" eb="53">
      <t>バン</t>
    </rPh>
    <rPh sb="57" eb="58">
      <t>スベ</t>
    </rPh>
    <rPh sb="60" eb="61">
      <t>ウ</t>
    </rPh>
    <rPh sb="62" eb="63">
      <t>カ</t>
    </rPh>
    <rPh sb="65" eb="68">
      <t>ヒツヨウセイ</t>
    </rPh>
    <rPh sb="75" eb="77">
      <t>カコ</t>
    </rPh>
    <rPh sb="78" eb="80">
      <t>ケイケン</t>
    </rPh>
    <rPh sb="81" eb="83">
      <t>ユセイ</t>
    </rPh>
    <rPh sb="86" eb="88">
      <t>ジダイ</t>
    </rPh>
    <rPh sb="97" eb="98">
      <t>ダイ</t>
    </rPh>
    <rPh sb="99" eb="100">
      <t>カイ</t>
    </rPh>
    <rPh sb="100" eb="103">
      <t>ダイシュウゼン</t>
    </rPh>
    <rPh sb="104" eb="105">
      <t>ハジ</t>
    </rPh>
    <rPh sb="107" eb="109">
      <t>ゼントウ</t>
    </rPh>
    <rPh sb="113" eb="114">
      <t>ウ</t>
    </rPh>
    <rPh sb="115" eb="116">
      <t>カ</t>
    </rPh>
    <phoneticPr fontId="17"/>
  </si>
  <si>
    <t>　 a.シールの工事範囲</t>
    <rPh sb="8" eb="10">
      <t>コウジ</t>
    </rPh>
    <rPh sb="10" eb="12">
      <t>ハンイ</t>
    </rPh>
    <phoneticPr fontId="17"/>
  </si>
  <si>
    <t>⑦　給水管・排水管定期点検費は安心して住み続けるために設定した</t>
    <rPh sb="2" eb="5">
      <t>キュウスイカン</t>
    </rPh>
    <rPh sb="6" eb="9">
      <t>ハイスイカン</t>
    </rPh>
    <rPh sb="9" eb="11">
      <t>テイキ</t>
    </rPh>
    <rPh sb="11" eb="13">
      <t>テンケン</t>
    </rPh>
    <rPh sb="13" eb="14">
      <t>ヒ</t>
    </rPh>
    <rPh sb="15" eb="17">
      <t>アンシン</t>
    </rPh>
    <rPh sb="19" eb="20">
      <t>ス</t>
    </rPh>
    <rPh sb="21" eb="22">
      <t>ツヅ</t>
    </rPh>
    <rPh sb="27" eb="29">
      <t>セッテイ</t>
    </rPh>
    <phoneticPr fontId="1"/>
  </si>
  <si>
    <t>　　　・外壁PC版接合部目地シール</t>
    <rPh sb="4" eb="6">
      <t>ガイヘキ</t>
    </rPh>
    <rPh sb="8" eb="9">
      <t>バン</t>
    </rPh>
    <rPh sb="9" eb="11">
      <t>セツゴウ</t>
    </rPh>
    <rPh sb="11" eb="12">
      <t>ブ</t>
    </rPh>
    <rPh sb="12" eb="14">
      <t>メジ</t>
    </rPh>
    <phoneticPr fontId="17"/>
  </si>
  <si>
    <t>　　　・階段室踊場手摺の柱脚、ササラ桁と壁、床シートと巾木など</t>
    <rPh sb="4" eb="6">
      <t>カイダン</t>
    </rPh>
    <rPh sb="6" eb="7">
      <t>シツ</t>
    </rPh>
    <rPh sb="7" eb="9">
      <t>オドリバ</t>
    </rPh>
    <rPh sb="9" eb="11">
      <t>テスリ</t>
    </rPh>
    <rPh sb="12" eb="14">
      <t>チュウキャク</t>
    </rPh>
    <rPh sb="18" eb="19">
      <t>ケタ</t>
    </rPh>
    <rPh sb="20" eb="21">
      <t>カベ</t>
    </rPh>
    <rPh sb="22" eb="23">
      <t>ユカ</t>
    </rPh>
    <rPh sb="27" eb="29">
      <t>ハバキ</t>
    </rPh>
    <phoneticPr fontId="17"/>
  </si>
  <si>
    <t>　　　・ベランダ・サービスバルコニー手摺の柱脚廻り</t>
    <rPh sb="18" eb="20">
      <t>テスリ</t>
    </rPh>
    <rPh sb="21" eb="23">
      <t>チュウキャク</t>
    </rPh>
    <rPh sb="23" eb="24">
      <t>マワ</t>
    </rPh>
    <phoneticPr fontId="17"/>
  </si>
  <si>
    <t>　　　・換気口、セントラルヒーテングなどの開口部廻り</t>
    <rPh sb="4" eb="7">
      <t>カンキコウ</t>
    </rPh>
    <rPh sb="21" eb="24">
      <t>カイコウブ</t>
    </rPh>
    <rPh sb="24" eb="25">
      <t>マワ</t>
    </rPh>
    <phoneticPr fontId="17"/>
  </si>
  <si>
    <t>　過去の状態から表面塗装材がシール材を保護して劣化を押さえていると思われる。又、シールとPCコンクリート接着面も過去のシール材が保護膜となっているとみられ、新しいシール材の劣化を防いでいると考えられる。目地シールによる漏水事故は無い、PC版のひび割れを補修したことは２か所ある。　これらはシール材の劣化状況見て判断してきた</t>
    <rPh sb="1" eb="3">
      <t>カコ</t>
    </rPh>
    <rPh sb="4" eb="6">
      <t>ジョウタイ</t>
    </rPh>
    <rPh sb="8" eb="10">
      <t>ヒョウメン</t>
    </rPh>
    <rPh sb="10" eb="12">
      <t>トソウ</t>
    </rPh>
    <rPh sb="12" eb="13">
      <t>ザイ</t>
    </rPh>
    <rPh sb="17" eb="18">
      <t>ザイ</t>
    </rPh>
    <rPh sb="19" eb="21">
      <t>ホゴ</t>
    </rPh>
    <rPh sb="23" eb="25">
      <t>レツカ</t>
    </rPh>
    <rPh sb="26" eb="27">
      <t>オ</t>
    </rPh>
    <rPh sb="33" eb="34">
      <t>オモ</t>
    </rPh>
    <rPh sb="38" eb="39">
      <t>マタ</t>
    </rPh>
    <rPh sb="52" eb="54">
      <t>セッチャク</t>
    </rPh>
    <rPh sb="54" eb="55">
      <t>メン</t>
    </rPh>
    <rPh sb="56" eb="58">
      <t>カコ</t>
    </rPh>
    <rPh sb="62" eb="63">
      <t>ザイ</t>
    </rPh>
    <rPh sb="64" eb="66">
      <t>ホゴ</t>
    </rPh>
    <rPh sb="66" eb="67">
      <t>マク</t>
    </rPh>
    <rPh sb="78" eb="79">
      <t>アタラ</t>
    </rPh>
    <rPh sb="84" eb="85">
      <t>ザイ</t>
    </rPh>
    <rPh sb="86" eb="88">
      <t>レツカ</t>
    </rPh>
    <rPh sb="89" eb="90">
      <t>フセ</t>
    </rPh>
    <rPh sb="95" eb="96">
      <t>カンガ</t>
    </rPh>
    <rPh sb="101" eb="103">
      <t>メジ</t>
    </rPh>
    <rPh sb="109" eb="111">
      <t>ロウスイ</t>
    </rPh>
    <rPh sb="111" eb="113">
      <t>ジコ</t>
    </rPh>
    <rPh sb="114" eb="115">
      <t>ナ</t>
    </rPh>
    <rPh sb="119" eb="120">
      <t>バン</t>
    </rPh>
    <rPh sb="123" eb="124">
      <t>ワ</t>
    </rPh>
    <rPh sb="126" eb="128">
      <t>ホシュウ</t>
    </rPh>
    <rPh sb="135" eb="136">
      <t>ショ</t>
    </rPh>
    <rPh sb="147" eb="148">
      <t>ザイ</t>
    </rPh>
    <rPh sb="149" eb="151">
      <t>レツカ</t>
    </rPh>
    <rPh sb="151" eb="153">
      <t>ジョウキョウ</t>
    </rPh>
    <rPh sb="153" eb="154">
      <t>ミ</t>
    </rPh>
    <rPh sb="155" eb="157">
      <t>ハンダン</t>
    </rPh>
    <phoneticPr fontId="17"/>
  </si>
  <si>
    <t>⑥　今後３０年間の修繕時期、周期については、過去の修繕周期、修繕歴とその状況、状態を見て、点検・保守・修繕の時期を設定した</t>
    <rPh sb="2" eb="4">
      <t>コンゴ</t>
    </rPh>
    <rPh sb="6" eb="8">
      <t>ネンカン</t>
    </rPh>
    <rPh sb="9" eb="11">
      <t>シュウゼン</t>
    </rPh>
    <rPh sb="11" eb="13">
      <t>ジキ</t>
    </rPh>
    <rPh sb="14" eb="16">
      <t>シュウキ</t>
    </rPh>
    <rPh sb="22" eb="24">
      <t>カコ</t>
    </rPh>
    <rPh sb="25" eb="27">
      <t>シュウゼン</t>
    </rPh>
    <rPh sb="27" eb="29">
      <t>シュウキ</t>
    </rPh>
    <rPh sb="30" eb="32">
      <t>シュウゼン</t>
    </rPh>
    <rPh sb="32" eb="33">
      <t>レキ</t>
    </rPh>
    <rPh sb="36" eb="38">
      <t>ジョウキョウ</t>
    </rPh>
    <rPh sb="39" eb="41">
      <t>ジョウタイ</t>
    </rPh>
    <rPh sb="42" eb="43">
      <t>ミ</t>
    </rPh>
    <rPh sb="45" eb="47">
      <t>テンケン</t>
    </rPh>
    <rPh sb="48" eb="50">
      <t>ホシュ</t>
    </rPh>
    <rPh sb="51" eb="53">
      <t>シュウゼン</t>
    </rPh>
    <rPh sb="54" eb="56">
      <t>ジキ</t>
    </rPh>
    <rPh sb="57" eb="59">
      <t>セッテイ</t>
    </rPh>
    <phoneticPr fontId="1"/>
  </si>
  <si>
    <t>・サッシのフッ素樹脂塗装は、サッシのアルミ面の保護と、何時までも美しく保つことができる。アルミサッシには大切である。2031年アルミサッシ交換後は新しいサッシの仕様に合わせた、保守・点検方法と点検周期で行うことになる</t>
    <rPh sb="7" eb="8">
      <t>ソ</t>
    </rPh>
    <rPh sb="8" eb="10">
      <t>ジュシ</t>
    </rPh>
    <rPh sb="10" eb="12">
      <t>トソウ</t>
    </rPh>
    <rPh sb="21" eb="22">
      <t>メン</t>
    </rPh>
    <rPh sb="23" eb="25">
      <t>ホゴ</t>
    </rPh>
    <rPh sb="27" eb="29">
      <t>イツ</t>
    </rPh>
    <rPh sb="32" eb="33">
      <t>ウツク</t>
    </rPh>
    <rPh sb="35" eb="36">
      <t>タモ</t>
    </rPh>
    <rPh sb="52" eb="54">
      <t>タイセツ</t>
    </rPh>
    <rPh sb="62" eb="63">
      <t>ネン</t>
    </rPh>
    <rPh sb="69" eb="71">
      <t>コウカン</t>
    </rPh>
    <rPh sb="71" eb="72">
      <t>ゴ</t>
    </rPh>
    <rPh sb="73" eb="74">
      <t>アタラ</t>
    </rPh>
    <rPh sb="80" eb="82">
      <t>シヨウ</t>
    </rPh>
    <rPh sb="83" eb="84">
      <t>ア</t>
    </rPh>
    <rPh sb="88" eb="90">
      <t>ホシュ</t>
    </rPh>
    <rPh sb="91" eb="93">
      <t>テンケン</t>
    </rPh>
    <rPh sb="93" eb="95">
      <t>ホウホウ</t>
    </rPh>
    <rPh sb="96" eb="98">
      <t>テンケン</t>
    </rPh>
    <rPh sb="98" eb="100">
      <t>シュウキ</t>
    </rPh>
    <rPh sb="101" eb="102">
      <t>オコナ</t>
    </rPh>
    <phoneticPr fontId="1"/>
  </si>
  <si>
    <t>D  長期計画書作成の歴史</t>
    <rPh sb="3" eb="5">
      <t>チョウキ</t>
    </rPh>
    <rPh sb="5" eb="7">
      <t>ケイカク</t>
    </rPh>
    <rPh sb="7" eb="8">
      <t>ショ</t>
    </rPh>
    <rPh sb="8" eb="10">
      <t>サクセイ</t>
    </rPh>
    <rPh sb="11" eb="13">
      <t>レキシ</t>
    </rPh>
    <phoneticPr fontId="1"/>
  </si>
  <si>
    <t>E  作表に当たって設定したこと</t>
    <rPh sb="3" eb="5">
      <t>サクヒョウ</t>
    </rPh>
    <rPh sb="6" eb="7">
      <t>ア</t>
    </rPh>
    <rPh sb="10" eb="12">
      <t>セッテイ</t>
    </rPh>
    <phoneticPr fontId="1"/>
  </si>
  <si>
    <t>F  経年の保守点検実績と保守点検年の設定</t>
    <rPh sb="3" eb="5">
      <t>ケイネン</t>
    </rPh>
    <rPh sb="6" eb="8">
      <t>ホシュ</t>
    </rPh>
    <rPh sb="8" eb="10">
      <t>テンケン</t>
    </rPh>
    <rPh sb="10" eb="12">
      <t>ジッセキ</t>
    </rPh>
    <rPh sb="13" eb="15">
      <t>ホシュ</t>
    </rPh>
    <rPh sb="15" eb="17">
      <t>テンケン</t>
    </rPh>
    <rPh sb="17" eb="18">
      <t>ネン</t>
    </rPh>
    <rPh sb="19" eb="21">
      <t>セッテイ</t>
    </rPh>
    <phoneticPr fontId="1"/>
  </si>
  <si>
    <t>H  今後30年計画で見えてきたものは</t>
    <rPh sb="3" eb="5">
      <t>コンゴ</t>
    </rPh>
    <rPh sb="7" eb="8">
      <t>ネン</t>
    </rPh>
    <rPh sb="8" eb="10">
      <t>ケイカク</t>
    </rPh>
    <rPh sb="11" eb="12">
      <t>ミ</t>
    </rPh>
    <phoneticPr fontId="1"/>
  </si>
  <si>
    <t>I  作表過程で見えた私達</t>
    <rPh sb="3" eb="5">
      <t>サクヒョウ</t>
    </rPh>
    <rPh sb="5" eb="7">
      <t>カテイ</t>
    </rPh>
    <rPh sb="8" eb="9">
      <t>ミ</t>
    </rPh>
    <rPh sb="11" eb="13">
      <t>ワタシタチ</t>
    </rPh>
    <phoneticPr fontId="1"/>
  </si>
  <si>
    <t>J  作表過程で感じたこと</t>
    <rPh sb="3" eb="5">
      <t>サクヒョウ</t>
    </rPh>
    <rPh sb="5" eb="7">
      <t>カテイ</t>
    </rPh>
    <rPh sb="8" eb="9">
      <t>カン</t>
    </rPh>
    <phoneticPr fontId="1"/>
  </si>
  <si>
    <t>　 国土交通省の現在の戸当たり修繕費月額は、管理組合の回答数で最も回答数の多い割合より</t>
    <rPh sb="8" eb="10">
      <t>ゲンザイ</t>
    </rPh>
    <rPh sb="11" eb="12">
      <t>コ</t>
    </rPh>
    <rPh sb="12" eb="13">
      <t>ア</t>
    </rPh>
    <rPh sb="15" eb="18">
      <t>シュウゼンヒ</t>
    </rPh>
    <rPh sb="18" eb="20">
      <t>ゲツガク</t>
    </rPh>
    <rPh sb="22" eb="24">
      <t>カンリ</t>
    </rPh>
    <rPh sb="24" eb="26">
      <t>クミアイ</t>
    </rPh>
    <rPh sb="27" eb="30">
      <t>カイトウスウ</t>
    </rPh>
    <rPh sb="31" eb="32">
      <t>モット</t>
    </rPh>
    <rPh sb="33" eb="35">
      <t>カイトウ</t>
    </rPh>
    <rPh sb="35" eb="36">
      <t>スウ</t>
    </rPh>
    <rPh sb="37" eb="38">
      <t>オオ</t>
    </rPh>
    <rPh sb="39" eb="41">
      <t>ワリアイ</t>
    </rPh>
    <phoneticPr fontId="1"/>
  </si>
  <si>
    <t>上位(約３割上)であることが分かる。この額を平成04年(1992年)の２８年前に決めている。</t>
    <rPh sb="3" eb="4">
      <t>ヤク</t>
    </rPh>
    <rPh sb="5" eb="6">
      <t>ワリ</t>
    </rPh>
    <rPh sb="6" eb="7">
      <t>ウエ</t>
    </rPh>
    <rPh sb="14" eb="15">
      <t>ワ</t>
    </rPh>
    <rPh sb="29" eb="30">
      <t>ガク</t>
    </rPh>
    <rPh sb="31" eb="33">
      <t>ヘイセイ</t>
    </rPh>
    <rPh sb="37" eb="38">
      <t>ネン</t>
    </rPh>
    <rPh sb="38" eb="39">
      <t>マエ</t>
    </rPh>
    <rPh sb="40" eb="41">
      <t>ネンミスバ</t>
    </rPh>
    <phoneticPr fontId="1"/>
  </si>
  <si>
    <t>　このシート防水の重ね張りの特性は、既存シートの継ぎ目と新しいシートの継ぎ目をずらして張り、シートの一部が切れたり、目地シールが劣化、切れがあっても、下のシートで漏水を防ぎ、漏水を防いできている。施工上の問題がない限り、住戸内への漏水事故は起きていない。但し、最上階の庇や、最上階のベランダ庇の雨水排水溝と屋根パラペットのシートの施工上の不注意施工で漏水した例があるが例外的なものである。今後もシート増し張りにて、住戸内漏水は起きない完全な工法と言える。</t>
    <rPh sb="6" eb="8">
      <t>ボウスイ</t>
    </rPh>
    <rPh sb="9" eb="10">
      <t>カサ</t>
    </rPh>
    <rPh sb="11" eb="12">
      <t>バ</t>
    </rPh>
    <rPh sb="14" eb="16">
      <t>トクセイ</t>
    </rPh>
    <rPh sb="18" eb="20">
      <t>キゾン</t>
    </rPh>
    <rPh sb="24" eb="25">
      <t>ツ</t>
    </rPh>
    <rPh sb="26" eb="27">
      <t>メ</t>
    </rPh>
    <rPh sb="28" eb="29">
      <t>アタラ</t>
    </rPh>
    <rPh sb="35" eb="36">
      <t>ツ</t>
    </rPh>
    <rPh sb="37" eb="38">
      <t>メ</t>
    </rPh>
    <rPh sb="43" eb="44">
      <t>ハ</t>
    </rPh>
    <rPh sb="50" eb="52">
      <t>イチブ</t>
    </rPh>
    <rPh sb="53" eb="54">
      <t>キ</t>
    </rPh>
    <rPh sb="58" eb="60">
      <t>メジ</t>
    </rPh>
    <rPh sb="64" eb="66">
      <t>レツカ</t>
    </rPh>
    <rPh sb="67" eb="68">
      <t>キ</t>
    </rPh>
    <rPh sb="75" eb="76">
      <t>シタ</t>
    </rPh>
    <rPh sb="81" eb="83">
      <t>ロウスイ</t>
    </rPh>
    <rPh sb="84" eb="85">
      <t>フセ</t>
    </rPh>
    <rPh sb="87" eb="89">
      <t>ロウスイ</t>
    </rPh>
    <rPh sb="90" eb="91">
      <t>フセ</t>
    </rPh>
    <rPh sb="98" eb="100">
      <t>セコウ</t>
    </rPh>
    <rPh sb="100" eb="101">
      <t>ジョウ</t>
    </rPh>
    <rPh sb="102" eb="104">
      <t>モンダイ</t>
    </rPh>
    <rPh sb="107" eb="108">
      <t>カギ</t>
    </rPh>
    <rPh sb="110" eb="112">
      <t>ジュウコ</t>
    </rPh>
    <rPh sb="112" eb="113">
      <t>ナイ</t>
    </rPh>
    <rPh sb="115" eb="117">
      <t>ロウスイ</t>
    </rPh>
    <rPh sb="117" eb="119">
      <t>ジコ</t>
    </rPh>
    <rPh sb="120" eb="121">
      <t>オ</t>
    </rPh>
    <rPh sb="127" eb="128">
      <t>タダ</t>
    </rPh>
    <rPh sb="130" eb="133">
      <t>サイジョウカイ</t>
    </rPh>
    <rPh sb="134" eb="135">
      <t>ヒサシ</t>
    </rPh>
    <rPh sb="137" eb="140">
      <t>サイジョウカイ</t>
    </rPh>
    <rPh sb="145" eb="146">
      <t>ヒサシ</t>
    </rPh>
    <rPh sb="147" eb="149">
      <t>ウスイ</t>
    </rPh>
    <rPh sb="149" eb="152">
      <t>ハイスイコウ</t>
    </rPh>
    <rPh sb="153" eb="155">
      <t>ヤネ</t>
    </rPh>
    <rPh sb="165" eb="167">
      <t>セコウ</t>
    </rPh>
    <rPh sb="167" eb="168">
      <t>ジョウ</t>
    </rPh>
    <rPh sb="169" eb="172">
      <t>フチュウイ</t>
    </rPh>
    <rPh sb="172" eb="174">
      <t>セコウ</t>
    </rPh>
    <rPh sb="175" eb="176">
      <t>モ</t>
    </rPh>
    <rPh sb="176" eb="177">
      <t>スイ</t>
    </rPh>
    <rPh sb="179" eb="180">
      <t>レイ</t>
    </rPh>
    <rPh sb="184" eb="187">
      <t>レイガイテキ</t>
    </rPh>
    <rPh sb="194" eb="196">
      <t>コンゴ</t>
    </rPh>
    <rPh sb="200" eb="201">
      <t>マ</t>
    </rPh>
    <rPh sb="202" eb="203">
      <t>バ</t>
    </rPh>
    <rPh sb="207" eb="209">
      <t>ジュウコ</t>
    </rPh>
    <rPh sb="209" eb="210">
      <t>ナイ</t>
    </rPh>
    <rPh sb="210" eb="212">
      <t>ロウスイ</t>
    </rPh>
    <rPh sb="213" eb="214">
      <t>オ</t>
    </rPh>
    <rPh sb="217" eb="219">
      <t>カンゼン</t>
    </rPh>
    <rPh sb="220" eb="222">
      <t>コウホウ</t>
    </rPh>
    <rPh sb="223" eb="224">
      <t>イ</t>
    </rPh>
    <phoneticPr fontId="1"/>
  </si>
  <si>
    <t>して以来値上げしていない。この間に値上げできたのは日本経済の大きな成長期であったこと、そして長期修繕計画の作成は、住民が主体となり、管理会社の専門担当と協力して作成してきたことに総てあると言ってよい。</t>
    <rPh sb="4" eb="6">
      <t>ネア</t>
    </rPh>
    <rPh sb="15" eb="16">
      <t>カン</t>
    </rPh>
    <rPh sb="17" eb="19">
      <t>ネア</t>
    </rPh>
    <rPh sb="25" eb="27">
      <t>ニホン</t>
    </rPh>
    <rPh sb="27" eb="29">
      <t>ケイザイ</t>
    </rPh>
    <rPh sb="30" eb="31">
      <t>オオ</t>
    </rPh>
    <rPh sb="33" eb="35">
      <t>セイチョウ</t>
    </rPh>
    <rPh sb="35" eb="36">
      <t>キ</t>
    </rPh>
    <rPh sb="46" eb="48">
      <t>チョウキ</t>
    </rPh>
    <rPh sb="48" eb="50">
      <t>シュウゼン</t>
    </rPh>
    <rPh sb="50" eb="52">
      <t>ケイカク</t>
    </rPh>
    <rPh sb="53" eb="55">
      <t>サクセイ</t>
    </rPh>
    <rPh sb="57" eb="59">
      <t>ジュウミン</t>
    </rPh>
    <rPh sb="60" eb="62">
      <t>シュタイ</t>
    </rPh>
    <rPh sb="66" eb="68">
      <t>カンリ</t>
    </rPh>
    <rPh sb="68" eb="70">
      <t>ガイシャ</t>
    </rPh>
    <rPh sb="71" eb="73">
      <t>センモン</t>
    </rPh>
    <rPh sb="73" eb="75">
      <t>タントウ</t>
    </rPh>
    <rPh sb="76" eb="78">
      <t>キョウリョク</t>
    </rPh>
    <rPh sb="80" eb="82">
      <t>サクセイ</t>
    </rPh>
    <rPh sb="89" eb="90">
      <t>スベ</t>
    </rPh>
    <rPh sb="94" eb="95">
      <t>イ</t>
    </rPh>
    <phoneticPr fontId="1"/>
  </si>
  <si>
    <t>　鉄筋コンクリート造の建物本体は、耐用年数は無く無限である。耐用年数は、日々の維持管理と未来志向のある適切な長期計画に基づく住民主体の管理に総てある事を、住む人が自覚しているか、否かに総て掛かっている。</t>
    <rPh sb="1" eb="3">
      <t>テッキン</t>
    </rPh>
    <rPh sb="9" eb="10">
      <t>ゾウ</t>
    </rPh>
    <rPh sb="22" eb="24">
      <t>タイヨウ</t>
    </rPh>
    <rPh sb="24" eb="26">
      <t>ネンスウ</t>
    </rPh>
    <rPh sb="27" eb="28">
      <t>ナ</t>
    </rPh>
    <rPh sb="29" eb="31">
      <t>ムゲン</t>
    </rPh>
    <rPh sb="35" eb="37">
      <t>タイヨウ</t>
    </rPh>
    <rPh sb="37" eb="39">
      <t>ネンスウ</t>
    </rPh>
    <rPh sb="41" eb="43">
      <t>ヒビイジカンリ</t>
    </rPh>
    <phoneticPr fontId="1"/>
  </si>
  <si>
    <t>　表の良否は別にして、ここでは、アルミサッシ交換を含めて修繕費の値上げ無しで長期修繕計画が出来ており、安心して新しいマンションに負けない、団地マンションになる様に参考になり、より良い住まいになるようにして、誇りを持って住み続けられることを願っている</t>
    <rPh sb="1" eb="2">
      <t>ヒョウ</t>
    </rPh>
    <rPh sb="3" eb="5">
      <t>リョウヒ</t>
    </rPh>
    <rPh sb="6" eb="7">
      <t>ベツ</t>
    </rPh>
    <rPh sb="22" eb="24">
      <t>コウカン</t>
    </rPh>
    <rPh sb="25" eb="26">
      <t>フク</t>
    </rPh>
    <rPh sb="28" eb="31">
      <t>シュウゼンヒ</t>
    </rPh>
    <rPh sb="32" eb="34">
      <t>ネア</t>
    </rPh>
    <rPh sb="35" eb="36">
      <t>ナ</t>
    </rPh>
    <rPh sb="38" eb="40">
      <t>チョウキ</t>
    </rPh>
    <rPh sb="40" eb="42">
      <t>シュウゼン</t>
    </rPh>
    <rPh sb="42" eb="44">
      <t>ケイカク</t>
    </rPh>
    <rPh sb="45" eb="47">
      <t>デキ</t>
    </rPh>
    <rPh sb="51" eb="53">
      <t>アンシン</t>
    </rPh>
    <rPh sb="55" eb="56">
      <t>アタラ</t>
    </rPh>
    <rPh sb="64" eb="65">
      <t>マ</t>
    </rPh>
    <rPh sb="69" eb="71">
      <t>ダンチ</t>
    </rPh>
    <rPh sb="79" eb="80">
      <t>ヨウ</t>
    </rPh>
    <phoneticPr fontId="1"/>
  </si>
  <si>
    <t>　 各戸の納める修繕費は、入居時の500円/月から4回の値上げを経て平成4年(1992)に現在の額に</t>
    <rPh sb="2" eb="3">
      <t>カク</t>
    </rPh>
    <rPh sb="3" eb="4">
      <t>コ</t>
    </rPh>
    <rPh sb="5" eb="6">
      <t>オサ</t>
    </rPh>
    <rPh sb="8" eb="11">
      <t>シュウゼンヒ</t>
    </rPh>
    <rPh sb="13" eb="15">
      <t>ニュウキョ</t>
    </rPh>
    <rPh sb="15" eb="16">
      <t>ジ</t>
    </rPh>
    <rPh sb="20" eb="21">
      <t>エン</t>
    </rPh>
    <rPh sb="22" eb="23">
      <t>ツキ</t>
    </rPh>
    <rPh sb="26" eb="27">
      <t>カイ</t>
    </rPh>
    <rPh sb="28" eb="30">
      <t>ネア</t>
    </rPh>
    <rPh sb="32" eb="33">
      <t>ヘ</t>
    </rPh>
    <rPh sb="34" eb="36">
      <t>ヘイセイ</t>
    </rPh>
    <rPh sb="37" eb="38">
      <t>ネン</t>
    </rPh>
    <rPh sb="45" eb="47">
      <t>ゲンザイ</t>
    </rPh>
    <rPh sb="48" eb="49">
      <t>ガク</t>
    </rPh>
    <phoneticPr fontId="1"/>
  </si>
  <si>
    <t>　この結果第3回、第4回大修繕を終えた後も、更に第５回(2026年)大修繕、全住戸アルミサッシの交換、第６回(2038年)大修繕後も、修繕費の値上げなしで、日本経済に大きな変化がない限り、修繕積立金の残額が十分あり、計画外の大きな支出がない限り、修繕、維持管理を続けることができると予想される</t>
    <rPh sb="3" eb="5">
      <t>ケッカ</t>
    </rPh>
    <rPh sb="5" eb="6">
      <t>ダイ</t>
    </rPh>
    <rPh sb="7" eb="8">
      <t>カイ</t>
    </rPh>
    <rPh sb="9" eb="10">
      <t>ダイ</t>
    </rPh>
    <rPh sb="11" eb="12">
      <t>カイ</t>
    </rPh>
    <rPh sb="12" eb="15">
      <t>ダイシュウゼン</t>
    </rPh>
    <rPh sb="16" eb="17">
      <t>オ</t>
    </rPh>
    <rPh sb="19" eb="20">
      <t>アト</t>
    </rPh>
    <rPh sb="22" eb="23">
      <t>サラ</t>
    </rPh>
    <rPh sb="24" eb="25">
      <t>ダイ</t>
    </rPh>
    <rPh sb="26" eb="27">
      <t>カイ</t>
    </rPh>
    <rPh sb="32" eb="33">
      <t>ネン</t>
    </rPh>
    <rPh sb="34" eb="37">
      <t>ダイシュウゼン</t>
    </rPh>
    <rPh sb="38" eb="39">
      <t>ゼン</t>
    </rPh>
    <rPh sb="39" eb="41">
      <t>ジュウコ</t>
    </rPh>
    <rPh sb="48" eb="50">
      <t>コウカン</t>
    </rPh>
    <rPh sb="51" eb="52">
      <t>ダイ</t>
    </rPh>
    <rPh sb="53" eb="54">
      <t>カイ</t>
    </rPh>
    <rPh sb="59" eb="60">
      <t>ネン</t>
    </rPh>
    <rPh sb="61" eb="64">
      <t>ダイシュウゼン</t>
    </rPh>
    <rPh sb="64" eb="65">
      <t>ゴ</t>
    </rPh>
    <rPh sb="67" eb="70">
      <t>シュウゼンヒ</t>
    </rPh>
    <rPh sb="71" eb="73">
      <t>ネア</t>
    </rPh>
    <rPh sb="78" eb="80">
      <t>ニホン</t>
    </rPh>
    <rPh sb="80" eb="82">
      <t>ケイザイ</t>
    </rPh>
    <rPh sb="83" eb="84">
      <t>オオ</t>
    </rPh>
    <rPh sb="86" eb="88">
      <t>ヘンカ</t>
    </rPh>
    <rPh sb="91" eb="92">
      <t>カギ</t>
    </rPh>
    <rPh sb="94" eb="96">
      <t>シュウゼン</t>
    </rPh>
    <rPh sb="96" eb="98">
      <t>ツミタテ</t>
    </rPh>
    <rPh sb="98" eb="99">
      <t>キン</t>
    </rPh>
    <rPh sb="100" eb="102">
      <t>ザンガク</t>
    </rPh>
    <rPh sb="103" eb="105">
      <t>ジュウブン</t>
    </rPh>
    <rPh sb="108" eb="110">
      <t>ケイカク</t>
    </rPh>
    <rPh sb="110" eb="111">
      <t>ガイ</t>
    </rPh>
    <rPh sb="112" eb="113">
      <t>オオ</t>
    </rPh>
    <rPh sb="115" eb="117">
      <t>シシュツ</t>
    </rPh>
    <rPh sb="120" eb="121">
      <t>カギ</t>
    </rPh>
    <rPh sb="123" eb="125">
      <t>シュウゼン</t>
    </rPh>
    <rPh sb="126" eb="128">
      <t>イジ</t>
    </rPh>
    <rPh sb="128" eb="130">
      <t>カンリ</t>
    </rPh>
    <rPh sb="131" eb="132">
      <t>ツヅ</t>
    </rPh>
    <rPh sb="141" eb="143">
      <t>ヨソウ</t>
    </rPh>
    <phoneticPr fontId="1"/>
  </si>
  <si>
    <t>この素晴らしい環境で終の棲家として住む人々が安心して住まえる、理想的な結果となっている</t>
    <rPh sb="2" eb="4">
      <t>スバ</t>
    </rPh>
    <rPh sb="7" eb="9">
      <t>カンキョウ</t>
    </rPh>
    <rPh sb="10" eb="11">
      <t>ツイ</t>
    </rPh>
    <rPh sb="12" eb="14">
      <t>スミカ</t>
    </rPh>
    <rPh sb="17" eb="18">
      <t>ス</t>
    </rPh>
    <rPh sb="19" eb="21">
      <t>ヒトビト</t>
    </rPh>
    <rPh sb="22" eb="24">
      <t>アンシン</t>
    </rPh>
    <rPh sb="26" eb="27">
      <t>ス</t>
    </rPh>
    <rPh sb="31" eb="34">
      <t>リソウテキ</t>
    </rPh>
    <rPh sb="35" eb="37">
      <t>ケッカ</t>
    </rPh>
    <phoneticPr fontId="1"/>
  </si>
  <si>
    <t>③近年の修繕費支出状況を見ると、総て管理会社任せによる結果ではないかと思われてならない。総会議案の説明・報告のあり方にも表れていて、住民の理解できる説明が、大きな金額にもなく、その修繕と支出目的の説明が住民の目線でないことから分かる。　　　　　　　　　　　　　　　　賃貸マンション化するGHの今後を憂いる結果の一つとなった。</t>
    <rPh sb="90" eb="92">
      <t>シュウゼン</t>
    </rPh>
    <rPh sb="149" eb="150">
      <t>ウレ</t>
    </rPh>
    <rPh sb="152" eb="154">
      <t>ケッカ</t>
    </rPh>
    <rPh sb="155" eb="156">
      <t>ヒト</t>
    </rPh>
    <phoneticPr fontId="1"/>
  </si>
  <si>
    <t>⑧　設備修繕総合予備費、その他団地修繕費　外構・雑工事について</t>
    <rPh sb="2" eb="4">
      <t>セツビ</t>
    </rPh>
    <rPh sb="4" eb="6">
      <t>シュウゼン</t>
    </rPh>
    <rPh sb="6" eb="8">
      <t>ソウゴウ</t>
    </rPh>
    <rPh sb="8" eb="11">
      <t>ヨビヒ</t>
    </rPh>
    <rPh sb="14" eb="15">
      <t>タ</t>
    </rPh>
    <rPh sb="15" eb="17">
      <t>ダンチ</t>
    </rPh>
    <rPh sb="17" eb="20">
      <t>シュウゼンヒ</t>
    </rPh>
    <rPh sb="21" eb="23">
      <t>ガイコウ</t>
    </rPh>
    <rPh sb="24" eb="25">
      <t>ザツ</t>
    </rPh>
    <rPh sb="25" eb="27">
      <t>コウジ</t>
    </rPh>
    <phoneticPr fontId="17"/>
  </si>
  <si>
    <t>修繕費残高(②－①)</t>
    <phoneticPr fontId="1"/>
  </si>
  <si>
    <t>鎌倉グリーンハイツの修繕歴と今後30年長期修繕計画管理表</t>
    <rPh sb="10" eb="12">
      <t>シュウゼン</t>
    </rPh>
    <rPh sb="12" eb="13">
      <t>レキ</t>
    </rPh>
    <rPh sb="14" eb="16">
      <t>コンゴ</t>
    </rPh>
    <rPh sb="18" eb="19">
      <t>ネン</t>
    </rPh>
    <rPh sb="19" eb="21">
      <t>チョウキ</t>
    </rPh>
    <rPh sb="21" eb="23">
      <t>シュウゼン</t>
    </rPh>
    <rPh sb="23" eb="25">
      <t>ケイカク</t>
    </rPh>
    <rPh sb="25" eb="27">
      <t>カンリ</t>
    </rPh>
    <rPh sb="27" eb="28">
      <t>ヒョウ</t>
    </rPh>
    <phoneticPr fontId="1"/>
  </si>
  <si>
    <t>　・設備工事、(その他)外部設備、ついては、その維持管理に要する修繕や改善項目が、総会資料から金額的に掴むことができないため、感覚的な額を毎年予備費で計上した。この長期計画表の修繕費の指標を狂わせない狙いである。</t>
    <rPh sb="2" eb="4">
      <t>セツビ</t>
    </rPh>
    <rPh sb="4" eb="6">
      <t>コウジ</t>
    </rPh>
    <rPh sb="10" eb="11">
      <t>タ</t>
    </rPh>
    <rPh sb="12" eb="14">
      <t>ガイブ</t>
    </rPh>
    <rPh sb="14" eb="16">
      <t>セツビ</t>
    </rPh>
    <rPh sb="24" eb="26">
      <t>イジ</t>
    </rPh>
    <rPh sb="26" eb="28">
      <t>カンリ</t>
    </rPh>
    <rPh sb="29" eb="30">
      <t>ヨウ</t>
    </rPh>
    <rPh sb="32" eb="34">
      <t>シュウゼン</t>
    </rPh>
    <rPh sb="35" eb="37">
      <t>カイゼン</t>
    </rPh>
    <rPh sb="37" eb="39">
      <t>コウモク</t>
    </rPh>
    <rPh sb="41" eb="43">
      <t>ソウカイ</t>
    </rPh>
    <rPh sb="43" eb="45">
      <t>シリョウ</t>
    </rPh>
    <rPh sb="47" eb="50">
      <t>キンガクテキ</t>
    </rPh>
    <rPh sb="51" eb="52">
      <t>ツカ</t>
    </rPh>
    <rPh sb="63" eb="66">
      <t>カンカクテキ</t>
    </rPh>
    <rPh sb="67" eb="68">
      <t>ガク</t>
    </rPh>
    <rPh sb="69" eb="71">
      <t>マイトシ</t>
    </rPh>
    <rPh sb="71" eb="74">
      <t>ヨビヒ</t>
    </rPh>
    <rPh sb="75" eb="77">
      <t>ケイジョウ</t>
    </rPh>
    <rPh sb="82" eb="84">
      <t>チョウキ</t>
    </rPh>
    <rPh sb="84" eb="86">
      <t>ケイカク</t>
    </rPh>
    <rPh sb="86" eb="87">
      <t>ヒョウ</t>
    </rPh>
    <rPh sb="88" eb="91">
      <t>シュウゼンヒ</t>
    </rPh>
    <rPh sb="92" eb="94">
      <t>シヒョウ</t>
    </rPh>
    <rPh sb="95" eb="96">
      <t>クル</t>
    </rPh>
    <rPh sb="100" eb="101">
      <t>ネラ</t>
    </rPh>
    <phoneticPr fontId="1"/>
  </si>
  <si>
    <t>　尚、これらは本長計表でシミュレーションし容易に確認できる</t>
    <rPh sb="1" eb="2">
      <t>ナオ</t>
    </rPh>
    <rPh sb="7" eb="8">
      <t>ホン</t>
    </rPh>
    <rPh sb="8" eb="10">
      <t>チョウケイ</t>
    </rPh>
    <rPh sb="10" eb="11">
      <t>ヒョウ</t>
    </rPh>
    <rPh sb="21" eb="23">
      <t>ヨウイ</t>
    </rPh>
    <rPh sb="24" eb="26">
      <t>カクニン</t>
    </rPh>
    <phoneticPr fontId="1"/>
  </si>
  <si>
    <t>←増圧ポンプ更新(ポンプのみ更新)</t>
    <rPh sb="1" eb="3">
      <t>ゾウアツ</t>
    </rPh>
    <rPh sb="6" eb="8">
      <t>コウシン</t>
    </rPh>
    <rPh sb="14" eb="16">
      <t>コウシン</t>
    </rPh>
    <phoneticPr fontId="1"/>
  </si>
  <si>
    <t>①本計画表の[修繕費残高(②－①)]の今後３０年間の残高を見ると、2031年のサッシ交換年、2038年の第6回大修繕を除いて、十分な修繕費残高があることが分る。この計画表を参考に、その時代に合わせた、より良いGHになるよう修繕時期を見直すなどして未来に亘って安心して住みつづられるブランドマンションGHで有り続けられるよう活用されたい。　又、アルミサッシの交換年を2026年第5回大修繕時に前倒しして行うために、1億５千万円の借入金で改善することも考えることができる。これらの事を考えることのできる最適な修繕費積立額であることが確認できた</t>
    <rPh sb="1" eb="5">
      <t>ホンケイカクヒョウ</t>
    </rPh>
    <rPh sb="19" eb="21">
      <t>コンゴ</t>
    </rPh>
    <rPh sb="23" eb="25">
      <t>ネンカン</t>
    </rPh>
    <rPh sb="26" eb="28">
      <t>ザンダカ</t>
    </rPh>
    <rPh sb="29" eb="30">
      <t>ミ</t>
    </rPh>
    <rPh sb="37" eb="38">
      <t>ネン</t>
    </rPh>
    <rPh sb="42" eb="44">
      <t>コウカン</t>
    </rPh>
    <rPh sb="44" eb="45">
      <t>ネン</t>
    </rPh>
    <rPh sb="50" eb="51">
      <t>ネン</t>
    </rPh>
    <rPh sb="92" eb="94">
      <t>ジダイ</t>
    </rPh>
    <rPh sb="95" eb="96">
      <t>ア</t>
    </rPh>
    <rPh sb="116" eb="118">
      <t>ミナオ</t>
    </rPh>
    <rPh sb="161" eb="163">
      <t>カツヨウ</t>
    </rPh>
    <rPh sb="169" eb="170">
      <t>マタ</t>
    </rPh>
    <rPh sb="178" eb="180">
      <t>コウカン</t>
    </rPh>
    <rPh sb="180" eb="181">
      <t>ネン</t>
    </rPh>
    <rPh sb="186" eb="187">
      <t>ネン</t>
    </rPh>
    <rPh sb="187" eb="188">
      <t>ダイ</t>
    </rPh>
    <rPh sb="190" eb="193">
      <t>ダイシュウゼン</t>
    </rPh>
    <rPh sb="193" eb="194">
      <t>ジ</t>
    </rPh>
    <rPh sb="195" eb="196">
      <t>マエ</t>
    </rPh>
    <rPh sb="196" eb="197">
      <t>ダオ</t>
    </rPh>
    <rPh sb="200" eb="201">
      <t>オコナ</t>
    </rPh>
    <rPh sb="209" eb="210">
      <t>セン</t>
    </rPh>
    <rPh sb="210" eb="212">
      <t>マンエン</t>
    </rPh>
    <rPh sb="213" eb="215">
      <t>カリイレ</t>
    </rPh>
    <rPh sb="215" eb="216">
      <t>キン</t>
    </rPh>
    <rPh sb="217" eb="219">
      <t>カイゼン</t>
    </rPh>
    <rPh sb="224" eb="225">
      <t>カンガ</t>
    </rPh>
    <rPh sb="238" eb="239">
      <t>コト</t>
    </rPh>
    <rPh sb="240" eb="241">
      <t>カンガ</t>
    </rPh>
    <rPh sb="249" eb="251">
      <t>サイテキ</t>
    </rPh>
    <rPh sb="252" eb="255">
      <t>シュウゼンヒ</t>
    </rPh>
    <rPh sb="255" eb="257">
      <t>ツミタテ</t>
    </rPh>
    <rPh sb="257" eb="258">
      <t>ガク</t>
    </rPh>
    <rPh sb="264" eb="266">
      <t>カクニン</t>
    </rPh>
    <phoneticPr fontId="1"/>
  </si>
  <si>
    <t>②　その他収入を今後３０年計画に加えることにした</t>
    <rPh sb="4" eb="5">
      <t>タ</t>
    </rPh>
    <rPh sb="5" eb="7">
      <t>シュウニュウ</t>
    </rPh>
    <rPh sb="8" eb="10">
      <t>コンゴ</t>
    </rPh>
    <rPh sb="12" eb="13">
      <t>ネン</t>
    </rPh>
    <rPh sb="13" eb="15">
      <t>ケイカク</t>
    </rPh>
    <rPh sb="16" eb="17">
      <t>クワ</t>
    </rPh>
    <phoneticPr fontId="1"/>
  </si>
  <si>
    <t>鉄製をステンレスに現デザインでグレードアップ→</t>
    <rPh sb="0" eb="2">
      <t>テツセイ</t>
    </rPh>
    <rPh sb="9" eb="10">
      <t>ゲン</t>
    </rPh>
    <phoneticPr fontId="1"/>
  </si>
  <si>
    <t>　本長期計画がより修繕費の確実性を高くするため加えた、１９９３年(平成05年)から２０１9年(令和元年)の２７年間の単純平均250万円/年で、２０２２年(令和03年)からその他収入として計上した</t>
    <rPh sb="1" eb="2">
      <t>ホン</t>
    </rPh>
    <rPh sb="2" eb="4">
      <t>チョウキ</t>
    </rPh>
    <rPh sb="4" eb="6">
      <t>ケイカク</t>
    </rPh>
    <rPh sb="9" eb="12">
      <t>シュウゼンヒ</t>
    </rPh>
    <rPh sb="13" eb="16">
      <t>カクジツセイ</t>
    </rPh>
    <rPh sb="17" eb="18">
      <t>タカ</t>
    </rPh>
    <rPh sb="23" eb="24">
      <t>クワ</t>
    </rPh>
    <rPh sb="31" eb="32">
      <t>ネン</t>
    </rPh>
    <rPh sb="33" eb="35">
      <t>ヘイセイ</t>
    </rPh>
    <rPh sb="37" eb="38">
      <t>ネン</t>
    </rPh>
    <rPh sb="45" eb="46">
      <t>ネン</t>
    </rPh>
    <rPh sb="47" eb="49">
      <t>レイワ</t>
    </rPh>
    <rPh sb="49" eb="51">
      <t>ガンネン</t>
    </rPh>
    <rPh sb="55" eb="56">
      <t>ネン</t>
    </rPh>
    <rPh sb="56" eb="57">
      <t>カン</t>
    </rPh>
    <rPh sb="58" eb="60">
      <t>タンジュン</t>
    </rPh>
    <rPh sb="60" eb="62">
      <t>ヘイキン</t>
    </rPh>
    <rPh sb="65" eb="67">
      <t>マンエン</t>
    </rPh>
    <rPh sb="68" eb="69">
      <t>ネン</t>
    </rPh>
    <rPh sb="75" eb="76">
      <t>ネン</t>
    </rPh>
    <rPh sb="77" eb="79">
      <t>レイワ</t>
    </rPh>
    <rPh sb="81" eb="82">
      <t>ネン</t>
    </rPh>
    <rPh sb="87" eb="90">
      <t>タシュウニュウ</t>
    </rPh>
    <rPh sb="93" eb="95">
      <t>ケイジョウ</t>
    </rPh>
    <phoneticPr fontId="1"/>
  </si>
  <si>
    <t>G  今後３０年の修繕項目は高級マンション化を目指す　　</t>
    <rPh sb="3" eb="5">
      <t>コンゴ</t>
    </rPh>
    <rPh sb="7" eb="8">
      <t>ネン</t>
    </rPh>
    <rPh sb="9" eb="11">
      <t>シュウゼン</t>
    </rPh>
    <rPh sb="11" eb="13">
      <t>コウモク</t>
    </rPh>
    <rPh sb="14" eb="16">
      <t>コウキュウ</t>
    </rPh>
    <rPh sb="21" eb="22">
      <t>カ</t>
    </rPh>
    <rPh sb="23" eb="25">
      <t>メザ</t>
    </rPh>
    <phoneticPr fontId="1"/>
  </si>
  <si>
    <t>現在のスチール製の手摺・サービスバルコニー隔て壁をステンレス製等への取替えを設定する</t>
    <rPh sb="0" eb="2">
      <t>ゲンザイ</t>
    </rPh>
    <rPh sb="7" eb="8">
      <t>セイ</t>
    </rPh>
    <rPh sb="9" eb="11">
      <t>テスリ</t>
    </rPh>
    <rPh sb="21" eb="22">
      <t>ヘダ</t>
    </rPh>
    <rPh sb="23" eb="24">
      <t>カベ</t>
    </rPh>
    <rPh sb="30" eb="31">
      <t>セイ</t>
    </rPh>
    <rPh sb="31" eb="32">
      <t>トウ</t>
    </rPh>
    <rPh sb="34" eb="36">
      <t>トリカ</t>
    </rPh>
    <rPh sb="38" eb="40">
      <t>セッテイ</t>
    </rPh>
    <phoneticPr fontId="1"/>
  </si>
  <si>
    <t>　F5号棟はシルバー塗装したと聞く。　屋根防水の施工業者を代えた事と、過去の屋根防水の保守仕様を調べることなく、施工業者と管理会社に依存したことに問題があると思える。2020年総会資料で配布された修繕費値上げプランの長期計画の屋根防水工事は、12年毎シート防水張り増し、6年毎にシール打ち換えである。今後このようなことは色々あるのではないかと思われる。長らくGHに出入してきた業者を使わない場合は起きるだろう。費用が掛かる非合理な工事仕様、過去の工事歴を知り、最も長持ちさせる経済的な維持保守を考えることなく、今後このようになっていくと思われてならない。現在のGHのシート防水の維持保全方法は、過去に行った試験・調査から、屋根シート防水の施工基準を確立して近年まで来たからだ。　　 　　　　　　　　　　　　　　　 過去のGHのシート防水の耐用年数と安心感できた歴史に関わりなく、屋根防水の全面張替費用を計上していたことを聞いた時に驚嘆した。この事はこの先のGHの何の兆しだろうか!!!!!　</t>
    <phoneticPr fontId="1"/>
  </si>
  <si>
    <t xml:space="preserve">  2017年(平成29年)計画時の関係者は、2009年(平成22年)GHに住んで居た人達だが、この重複工事が何故必要なのか住民への説明が一切ない。約１０カ月分の住民の修繕費に当たる額である。GHの修繕関係は近年まで自主管理、発注であり、2009年総会資料の給水管更新工事の説明は住民目線の説明が1頁されている。総会資料は長期にわたり記録として残り、これを元に過去の修繕を知り、次なる修繕・改善・改良事業計画の基となり、適切な修繕を行うことができ、継続させることができる。今回のこのようなことは、築50年を超えるGHでは、頻繁に起こると予想される。</t>
    <phoneticPr fontId="1"/>
  </si>
  <si>
    <r>
      <t>①</t>
    </r>
    <r>
      <rPr>
        <sz val="11"/>
        <color theme="1"/>
        <rFont val="游ゴシック"/>
        <family val="2"/>
        <charset val="128"/>
        <scheme val="minor"/>
      </rPr>
      <t>　私は住民が自主管理してきた団地と、他社の建てた建物を管理する管理会社は、立脚点が大きく異なる事を知る。管理会社のしてきた近年の修繕と今後３０年間の長期修繕計画から知らされる。この修繕の歴史から分かってきた。</t>
    </r>
    <rPh sb="2" eb="3">
      <t>ワタシ</t>
    </rPh>
    <rPh sb="4" eb="6">
      <t>ジュウミン</t>
    </rPh>
    <rPh sb="7" eb="9">
      <t>ジシュ</t>
    </rPh>
    <rPh sb="9" eb="11">
      <t>カンリ</t>
    </rPh>
    <rPh sb="15" eb="17">
      <t>ダンチ</t>
    </rPh>
    <rPh sb="19" eb="21">
      <t>タシャ</t>
    </rPh>
    <rPh sb="22" eb="23">
      <t>タ</t>
    </rPh>
    <rPh sb="25" eb="27">
      <t>タテモノ</t>
    </rPh>
    <rPh sb="28" eb="30">
      <t>カンリ</t>
    </rPh>
    <rPh sb="32" eb="34">
      <t>カンリ</t>
    </rPh>
    <rPh sb="34" eb="36">
      <t>ガイシャ</t>
    </rPh>
    <rPh sb="38" eb="41">
      <t>リッキャクテン</t>
    </rPh>
    <rPh sb="42" eb="43">
      <t>オオ</t>
    </rPh>
    <rPh sb="45" eb="46">
      <t>コト</t>
    </rPh>
    <rPh sb="48" eb="49">
      <t>コト</t>
    </rPh>
    <rPh sb="50" eb="51">
      <t>シ</t>
    </rPh>
    <rPh sb="53" eb="55">
      <t>カンリ</t>
    </rPh>
    <rPh sb="55" eb="57">
      <t>ガイシャ</t>
    </rPh>
    <rPh sb="62" eb="64">
      <t>キンネン</t>
    </rPh>
    <rPh sb="65" eb="67">
      <t>シュウゼン</t>
    </rPh>
    <rPh sb="68" eb="70">
      <t>コンゴ</t>
    </rPh>
    <rPh sb="72" eb="74">
      <t>ネンカン</t>
    </rPh>
    <rPh sb="75" eb="77">
      <t>チョウキ</t>
    </rPh>
    <rPh sb="77" eb="79">
      <t>シュウゼン</t>
    </rPh>
    <rPh sb="79" eb="81">
      <t>ケイカク</t>
    </rPh>
    <rPh sb="83" eb="84">
      <t>シ</t>
    </rPh>
    <rPh sb="91" eb="93">
      <t>シュウゼン</t>
    </rPh>
    <rPh sb="94" eb="96">
      <t>レキシ</t>
    </rPh>
    <rPh sb="98" eb="99">
      <t>ワ</t>
    </rPh>
    <phoneticPr fontId="1"/>
  </si>
  <si>
    <t>★　GHの私設道路の補修費、再舗装は未計上である　★</t>
    <rPh sb="5" eb="7">
      <t>シセツ</t>
    </rPh>
    <rPh sb="7" eb="9">
      <t>ドウロ</t>
    </rPh>
    <rPh sb="10" eb="12">
      <t>ホシュウ</t>
    </rPh>
    <rPh sb="12" eb="13">
      <t>ヒ</t>
    </rPh>
    <rPh sb="14" eb="15">
      <t>サイ</t>
    </rPh>
    <rPh sb="15" eb="17">
      <t>ホソウ</t>
    </rPh>
    <rPh sb="18" eb="19">
      <t>ミ</t>
    </rPh>
    <rPh sb="19" eb="21">
      <t>ケイジョウ</t>
    </rPh>
    <phoneticPr fontId="1"/>
  </si>
  <si>
    <t>A  修 　繕 　費　　計</t>
    <phoneticPr fontId="1"/>
  </si>
  <si>
    <t xml:space="preserve"> B   合　　　　　　　計</t>
    <phoneticPr fontId="1"/>
  </si>
  <si>
    <t>↑金額調整</t>
    <rPh sb="1" eb="3">
      <t>キンガク</t>
    </rPh>
    <rPh sb="3" eb="5">
      <t>チョウセイ</t>
    </rPh>
    <phoneticPr fontId="1"/>
  </si>
  <si>
    <t>↓値上初年度異例</t>
    <rPh sb="1" eb="3">
      <t>ネア</t>
    </rPh>
    <rPh sb="3" eb="6">
      <t>ショネンド</t>
    </rPh>
    <rPh sb="6" eb="8">
      <t>イレイ</t>
    </rPh>
    <phoneticPr fontId="1"/>
  </si>
  <si>
    <t>↓支払利息</t>
    <rPh sb="1" eb="3">
      <t>シハライ</t>
    </rPh>
    <rPh sb="3" eb="5">
      <t>リソク</t>
    </rPh>
    <phoneticPr fontId="1"/>
  </si>
  <si>
    <t>↑借入金返済</t>
    <rPh sb="1" eb="3">
      <t>カリイレ</t>
    </rPh>
    <rPh sb="3" eb="4">
      <t>キン</t>
    </rPh>
    <rPh sb="4" eb="6">
      <t>ヘンサイ</t>
    </rPh>
    <phoneticPr fontId="1"/>
  </si>
  <si>
    <t>借入金→</t>
    <rPh sb="0" eb="2">
      <t>カリイレ</t>
    </rPh>
    <rPh sb="2" eb="3">
      <t>キン</t>
    </rPh>
    <phoneticPr fontId="1"/>
  </si>
  <si>
    <t>調整金→</t>
    <rPh sb="0" eb="2">
      <t>チョウセイ</t>
    </rPh>
    <rPh sb="2" eb="3">
      <t>キン</t>
    </rPh>
    <phoneticPr fontId="1"/>
  </si>
  <si>
    <t>↑前期分積立金?</t>
    <rPh sb="1" eb="3">
      <t>ゼンキ</t>
    </rPh>
    <rPh sb="3" eb="4">
      <t>ブン</t>
    </rPh>
    <rPh sb="4" eb="6">
      <t>ツミタテ</t>
    </rPh>
    <rPh sb="6" eb="7">
      <t>キン</t>
    </rPh>
    <phoneticPr fontId="1"/>
  </si>
  <si>
    <t>鎌倉グリーハイツ修繕費実績(1972～2020)と長期修繕計画管理表(2050)</t>
    <rPh sb="0" eb="2">
      <t>カマクラ</t>
    </rPh>
    <rPh sb="8" eb="11">
      <t>シュウゼンヒ</t>
    </rPh>
    <rPh sb="11" eb="13">
      <t>ジッセキ</t>
    </rPh>
    <rPh sb="25" eb="27">
      <t>チョウキ</t>
    </rPh>
    <rPh sb="27" eb="29">
      <t>シュウゼン</t>
    </rPh>
    <rPh sb="29" eb="31">
      <t>ケイカク</t>
    </rPh>
    <rPh sb="31" eb="33">
      <t>カンリ</t>
    </rPh>
    <rPh sb="33" eb="34">
      <t>ヒョウ</t>
    </rPh>
    <phoneticPr fontId="5"/>
  </si>
  <si>
    <t>★仮の修繕費</t>
    <rPh sb="1" eb="2">
      <t>カリ</t>
    </rPh>
    <rPh sb="3" eb="6">
      <t>シュウゼンヒ</t>
    </rPh>
    <phoneticPr fontId="9"/>
  </si>
  <si>
    <t>★その他収入を過去の平均値より少なめで組み入れる</t>
    <rPh sb="3" eb="6">
      <t>タシュウニュウ</t>
    </rPh>
    <rPh sb="7" eb="9">
      <t>カコ</t>
    </rPh>
    <rPh sb="10" eb="13">
      <t>ヘイキンチ</t>
    </rPh>
    <rPh sb="15" eb="16">
      <t>スク</t>
    </rPh>
    <rPh sb="19" eb="20">
      <t>ク</t>
    </rPh>
    <rPh sb="21" eb="22">
      <t>イ</t>
    </rPh>
    <phoneticPr fontId="1"/>
  </si>
  <si>
    <t>↑調整費</t>
    <rPh sb="1" eb="4">
      <t>チョウセイヒ</t>
    </rPh>
    <phoneticPr fontId="1"/>
  </si>
  <si>
    <t>　前期繰越金　千円</t>
    <rPh sb="1" eb="3">
      <t>ゼンキ</t>
    </rPh>
    <rPh sb="3" eb="5">
      <t>クリコシ</t>
    </rPh>
    <rPh sb="5" eb="6">
      <t>キン</t>
    </rPh>
    <rPh sb="7" eb="9">
      <t>センエン</t>
    </rPh>
    <phoneticPr fontId="9"/>
  </si>
  <si>
    <t>　次期繰越金</t>
    <rPh sb="1" eb="3">
      <t>ジキ</t>
    </rPh>
    <rPh sb="3" eb="5">
      <t>クリコシ</t>
    </rPh>
    <rPh sb="5" eb="6">
      <t>キン</t>
    </rPh>
    <phoneticPr fontId="9"/>
  </si>
  <si>
    <t>　当期積立金入金　</t>
    <rPh sb="1" eb="3">
      <t>トウキ</t>
    </rPh>
    <rPh sb="3" eb="5">
      <t>ツミタテ</t>
    </rPh>
    <rPh sb="5" eb="6">
      <t>キン</t>
    </rPh>
    <rPh sb="6" eb="8">
      <t>ニュウキン</t>
    </rPh>
    <phoneticPr fontId="9"/>
  </si>
  <si>
    <t>　当期修繕費支出金</t>
    <rPh sb="1" eb="3">
      <t>トウキ</t>
    </rPh>
    <rPh sb="3" eb="6">
      <t>シュウゼンヒ</t>
    </rPh>
    <rPh sb="6" eb="8">
      <t>シシュツ</t>
    </rPh>
    <rPh sb="8" eb="9">
      <t>キン</t>
    </rPh>
    <phoneticPr fontId="1"/>
  </si>
  <si>
    <t>↓値上初年度</t>
    <rPh sb="1" eb="3">
      <t>ネア</t>
    </rPh>
    <rPh sb="3" eb="6">
      <t>ショネンド</t>
    </rPh>
    <phoneticPr fontId="1"/>
  </si>
  <si>
    <t>サッシ前倒し借入金と返済</t>
    <rPh sb="3" eb="5">
      <t>マエダオ</t>
    </rPh>
    <rPh sb="6" eb="8">
      <t>カリイレ</t>
    </rPh>
    <rPh sb="8" eb="9">
      <t>キン</t>
    </rPh>
    <rPh sb="10" eb="12">
      <t>ヘンサイ</t>
    </rPh>
    <phoneticPr fontId="1"/>
  </si>
  <si>
    <t>修繕積立金２０５０年まで値上げ無し</t>
    <rPh sb="0" eb="2">
      <t>シュウゼン</t>
    </rPh>
    <rPh sb="2" eb="4">
      <t>ツミタテ</t>
    </rPh>
    <rPh sb="4" eb="5">
      <t>キン</t>
    </rPh>
    <rPh sb="9" eb="10">
      <t>ネン</t>
    </rPh>
    <rPh sb="12" eb="14">
      <t>ネア</t>
    </rPh>
    <rPh sb="15" eb="16">
      <t>ナ</t>
    </rPh>
    <phoneticPr fontId="1"/>
  </si>
  <si>
    <r>
      <t>　この作成目的は、１９７２年入居の初期の頃から近年まで、鎌倉グリーンハイツ(以下GHに略)の</t>
    </r>
    <r>
      <rPr>
        <b/>
        <sz val="11"/>
        <color theme="1"/>
        <rFont val="游ゴシック"/>
        <family val="3"/>
        <charset val="128"/>
        <scheme val="minor"/>
      </rPr>
      <t>長期修繕計画</t>
    </r>
    <r>
      <rPr>
        <sz val="11"/>
        <color theme="1"/>
        <rFont val="游ゴシック"/>
        <family val="3"/>
        <charset val="128"/>
        <scheme val="minor"/>
      </rPr>
      <t>作成から、修繕に関わって来た者が、国内に類を見ない環境に魅せられ、ここに住む人々と共に今のGHがある事を思い、過去の修繕を振り返り、パソコンで管理する新しい時代への修繕計画表を作成した。</t>
    </r>
    <rPh sb="3" eb="5">
      <t>サクセイ</t>
    </rPh>
    <rPh sb="5" eb="7">
      <t>モクテキ</t>
    </rPh>
    <rPh sb="13" eb="14">
      <t>ネン</t>
    </rPh>
    <rPh sb="14" eb="16">
      <t>ニュウキョ</t>
    </rPh>
    <rPh sb="17" eb="19">
      <t>ショキ</t>
    </rPh>
    <rPh sb="20" eb="21">
      <t>コロ</t>
    </rPh>
    <rPh sb="23" eb="25">
      <t>キンネン</t>
    </rPh>
    <rPh sb="28" eb="30">
      <t>カマクラ</t>
    </rPh>
    <rPh sb="38" eb="40">
      <t>イカ</t>
    </rPh>
    <rPh sb="43" eb="44">
      <t>リャク</t>
    </rPh>
    <rPh sb="46" eb="48">
      <t>チョウキ</t>
    </rPh>
    <rPh sb="123" eb="125">
      <t>カンリ</t>
    </rPh>
    <rPh sb="130" eb="132">
      <t>ジダイ</t>
    </rPh>
    <rPh sb="138" eb="139">
      <t>ヒョウ</t>
    </rPh>
    <rPh sb="140" eb="142">
      <t>サクセイ</t>
    </rPh>
    <phoneticPr fontId="1"/>
  </si>
  <si>
    <t>・本長期修繕計画では、令和03年(2,021年)の16,400円/月　から　令和32年(2,050年)までは</t>
    <rPh sb="1" eb="2">
      <t>ホン</t>
    </rPh>
    <rPh sb="2" eb="8">
      <t>チョウキシュウゼンケイカク</t>
    </rPh>
    <rPh sb="11" eb="13">
      <t>レイワ</t>
    </rPh>
    <rPh sb="15" eb="16">
      <t>ネン</t>
    </rPh>
    <rPh sb="22" eb="23">
      <t>ネン</t>
    </rPh>
    <rPh sb="31" eb="32">
      <t>エン</t>
    </rPh>
    <rPh sb="33" eb="34">
      <t>ツキ</t>
    </rPh>
    <rPh sb="38" eb="40">
      <t>レイワ</t>
    </rPh>
    <rPh sb="42" eb="43">
      <t>ネン</t>
    </rPh>
    <rPh sb="49" eb="50">
      <t>ネン</t>
    </rPh>
    <phoneticPr fontId="1"/>
  </si>
  <si>
    <t>　変更の必要性はないとの結果となった</t>
    <rPh sb="1" eb="3">
      <t>ヘンコウ</t>
    </rPh>
    <rPh sb="4" eb="7">
      <t>ヒツヨウセイ</t>
    </rPh>
    <rPh sb="12" eb="14">
      <t>ケッカ</t>
    </rPh>
    <phoneticPr fontId="1"/>
  </si>
  <si>
    <t>①　第一回大修繕に必要な修繕費不足分の1億円を昭和５7年に自治会長を含め４人の個人補償で借入金をして実施、合わせて修繕費の値上げ改定をしている。この当時は自治会・管理組合への修繕費貸し付けは公的機関・民間金融機関も制度化されていなかった。</t>
    <rPh sb="2" eb="3">
      <t>ダイ</t>
    </rPh>
    <rPh sb="3" eb="5">
      <t>イッカイ</t>
    </rPh>
    <rPh sb="5" eb="8">
      <t>ダイシュウゼン</t>
    </rPh>
    <rPh sb="9" eb="11">
      <t>ヒツヨウ</t>
    </rPh>
    <rPh sb="12" eb="15">
      <t>シュウゼンヒ</t>
    </rPh>
    <rPh sb="15" eb="18">
      <t>フソクブン</t>
    </rPh>
    <rPh sb="20" eb="21">
      <t>オク</t>
    </rPh>
    <rPh sb="21" eb="22">
      <t>エン</t>
    </rPh>
    <rPh sb="23" eb="25">
      <t>ショウワ</t>
    </rPh>
    <rPh sb="27" eb="28">
      <t>ネン</t>
    </rPh>
    <rPh sb="29" eb="32">
      <t>ジチカイ</t>
    </rPh>
    <rPh sb="32" eb="33">
      <t>チョウ</t>
    </rPh>
    <rPh sb="34" eb="35">
      <t>フク</t>
    </rPh>
    <rPh sb="37" eb="38">
      <t>ニン</t>
    </rPh>
    <rPh sb="39" eb="41">
      <t>コジン</t>
    </rPh>
    <rPh sb="41" eb="43">
      <t>ホショウ</t>
    </rPh>
    <rPh sb="44" eb="46">
      <t>カリイレ</t>
    </rPh>
    <rPh sb="46" eb="47">
      <t>キン</t>
    </rPh>
    <rPh sb="50" eb="52">
      <t>ジッシ</t>
    </rPh>
    <rPh sb="53" eb="54">
      <t>ア</t>
    </rPh>
    <rPh sb="57" eb="60">
      <t>シュウゼンヒ</t>
    </rPh>
    <rPh sb="61" eb="63">
      <t>ネア</t>
    </rPh>
    <rPh sb="64" eb="66">
      <t>カイテイ</t>
    </rPh>
    <rPh sb="74" eb="76">
      <t>トウジ</t>
    </rPh>
    <rPh sb="77" eb="80">
      <t>ジチカイ</t>
    </rPh>
    <rPh sb="81" eb="83">
      <t>カンリ</t>
    </rPh>
    <rPh sb="83" eb="85">
      <t>クミアイ</t>
    </rPh>
    <rPh sb="87" eb="90">
      <t>シュウゼンヒ</t>
    </rPh>
    <rPh sb="90" eb="91">
      <t>カ</t>
    </rPh>
    <rPh sb="92" eb="93">
      <t>ツ</t>
    </rPh>
    <rPh sb="95" eb="97">
      <t>コウテキ</t>
    </rPh>
    <rPh sb="97" eb="99">
      <t>キカン</t>
    </rPh>
    <rPh sb="100" eb="102">
      <t>ミンカン</t>
    </rPh>
    <rPh sb="102" eb="104">
      <t>キンユウ</t>
    </rPh>
    <rPh sb="104" eb="106">
      <t>キカン</t>
    </rPh>
    <rPh sb="107" eb="109">
      <t>セイド</t>
    </rPh>
    <rPh sb="109" eb="110">
      <t>カ</t>
    </rPh>
    <phoneticPr fontId="17"/>
  </si>
  <si>
    <t>シート防水は、荷重が小さく、建物への負担が軽いため耐震性能を落とさない、大きな役割を</t>
    <rPh sb="3" eb="5">
      <t>ボウスイ</t>
    </rPh>
    <rPh sb="7" eb="9">
      <t>カジュウ</t>
    </rPh>
    <rPh sb="10" eb="11">
      <t>チイ</t>
    </rPh>
    <rPh sb="14" eb="16">
      <t>タテモノ</t>
    </rPh>
    <rPh sb="18" eb="20">
      <t>フタン</t>
    </rPh>
    <rPh sb="21" eb="22">
      <t>カル</t>
    </rPh>
    <rPh sb="25" eb="27">
      <t>タイシン</t>
    </rPh>
    <rPh sb="27" eb="29">
      <t>セイノウ</t>
    </rPh>
    <rPh sb="30" eb="31">
      <t>オ</t>
    </rPh>
    <rPh sb="36" eb="37">
      <t>オオ</t>
    </rPh>
    <rPh sb="39" eb="41">
      <t>ヤクワリ</t>
    </rPh>
    <phoneticPr fontId="1"/>
  </si>
  <si>
    <t>総合的に見なくてはならない。見て来た。</t>
    <rPh sb="0" eb="3">
      <t>ソウゴウテキ</t>
    </rPh>
    <rPh sb="4" eb="5">
      <t>ミ</t>
    </rPh>
    <rPh sb="14" eb="15">
      <t>ミ</t>
    </rPh>
    <rPh sb="16" eb="17">
      <t>キ</t>
    </rPh>
    <phoneticPr fontId="1"/>
  </si>
  <si>
    <t>　PC構造とシール又はその他各所のシールは、第4回大修繕で過去３回大修繕のシール暦と定期点検の経験を踏まえて実施したものである。下記はこれらの経験で生まれたPC造のGHに必要なシール場所である</t>
    <rPh sb="3" eb="5">
      <t>コウゾウ</t>
    </rPh>
    <rPh sb="9" eb="10">
      <t>マタ</t>
    </rPh>
    <rPh sb="13" eb="14">
      <t>タ</t>
    </rPh>
    <rPh sb="14" eb="16">
      <t>カクショ</t>
    </rPh>
    <rPh sb="22" eb="23">
      <t>ダイ</t>
    </rPh>
    <rPh sb="24" eb="25">
      <t>カイ</t>
    </rPh>
    <rPh sb="25" eb="28">
      <t>ダイシュウゼン</t>
    </rPh>
    <rPh sb="29" eb="31">
      <t>カコ</t>
    </rPh>
    <rPh sb="32" eb="33">
      <t>カイ</t>
    </rPh>
    <rPh sb="33" eb="36">
      <t>ダイシュウゼン</t>
    </rPh>
    <rPh sb="40" eb="41">
      <t>レキ</t>
    </rPh>
    <rPh sb="42" eb="44">
      <t>テイキ</t>
    </rPh>
    <rPh sb="44" eb="46">
      <t>テンケン</t>
    </rPh>
    <rPh sb="47" eb="49">
      <t>ケイケン</t>
    </rPh>
    <rPh sb="50" eb="51">
      <t>フ</t>
    </rPh>
    <rPh sb="54" eb="56">
      <t>ジッシ</t>
    </rPh>
    <rPh sb="64" eb="66">
      <t>カキ</t>
    </rPh>
    <rPh sb="71" eb="73">
      <t>ケイケン</t>
    </rPh>
    <rPh sb="74" eb="75">
      <t>ウ</t>
    </rPh>
    <rPh sb="80" eb="81">
      <t>ゾウ</t>
    </rPh>
    <rPh sb="85" eb="87">
      <t>ヒツヨウ</t>
    </rPh>
    <rPh sb="91" eb="93">
      <t>バショ</t>
    </rPh>
    <phoneticPr fontId="1"/>
  </si>
  <si>
    <t>①　屋根防水の葺き替えの有無は過去に、事前に試験し劣化状況を確認し２４年で上張りを決めてきた</t>
    <rPh sb="2" eb="4">
      <t>ヤネ</t>
    </rPh>
    <rPh sb="4" eb="6">
      <t>ボウスイ</t>
    </rPh>
    <rPh sb="7" eb="8">
      <t>フ</t>
    </rPh>
    <rPh sb="9" eb="10">
      <t>カ</t>
    </rPh>
    <rPh sb="12" eb="14">
      <t>ウム</t>
    </rPh>
    <rPh sb="15" eb="17">
      <t>カコ</t>
    </rPh>
    <rPh sb="19" eb="21">
      <t>ジゼン</t>
    </rPh>
    <rPh sb="22" eb="24">
      <t>シケン</t>
    </rPh>
    <rPh sb="25" eb="27">
      <t>レッカ</t>
    </rPh>
    <rPh sb="27" eb="29">
      <t>ジョウキョウ</t>
    </rPh>
    <rPh sb="30" eb="32">
      <t>カクニン</t>
    </rPh>
    <rPh sb="35" eb="36">
      <t>ネン</t>
    </rPh>
    <rPh sb="37" eb="39">
      <t>ウワバ</t>
    </rPh>
    <rPh sb="41" eb="42">
      <t>キ</t>
    </rPh>
    <phoneticPr fontId="17"/>
  </si>
  <si>
    <t>・2019年2月のアンケート回答を見るとき、サッシ関係の不具合報告数が多いことから、定期点検の有り方と実施、不具合への対応に、大きな疑問が見えてくる。GHの早い時点から何故この制度が長年続いて来たのか、築50年を迎え超えていくGHは、今後どのような方向を目指すのか。築50年以後も安心して誇りをもって住み続けるあり方とは何か、住民が主体となり、改めて制度を考え確立し、実行に移す必要が求められている。GHの未来の有り方は身近なところにあり私達で決まる</t>
    <rPh sb="5" eb="6">
      <t>ネン</t>
    </rPh>
    <rPh sb="7" eb="8">
      <t>ガツ</t>
    </rPh>
    <rPh sb="14" eb="16">
      <t>カイトウ</t>
    </rPh>
    <rPh sb="17" eb="18">
      <t>ミ</t>
    </rPh>
    <rPh sb="25" eb="27">
      <t>カンケイ</t>
    </rPh>
    <rPh sb="28" eb="31">
      <t>フグアイ</t>
    </rPh>
    <rPh sb="31" eb="33">
      <t>ホウコク</t>
    </rPh>
    <rPh sb="33" eb="34">
      <t>スウ</t>
    </rPh>
    <rPh sb="35" eb="36">
      <t>オオ</t>
    </rPh>
    <rPh sb="42" eb="44">
      <t>テイキ</t>
    </rPh>
    <rPh sb="44" eb="46">
      <t>テンケン</t>
    </rPh>
    <rPh sb="47" eb="48">
      <t>ア</t>
    </rPh>
    <rPh sb="49" eb="50">
      <t>カタ</t>
    </rPh>
    <rPh sb="51" eb="53">
      <t>ジッシ</t>
    </rPh>
    <rPh sb="54" eb="57">
      <t>フグアイ</t>
    </rPh>
    <rPh sb="59" eb="61">
      <t>タイオウ</t>
    </rPh>
    <rPh sb="63" eb="64">
      <t>オオ</t>
    </rPh>
    <rPh sb="66" eb="68">
      <t>ギモン</t>
    </rPh>
    <rPh sb="69" eb="70">
      <t>ミ</t>
    </rPh>
    <rPh sb="78" eb="79">
      <t>ハヤ</t>
    </rPh>
    <rPh sb="80" eb="82">
      <t>ジテン</t>
    </rPh>
    <rPh sb="84" eb="86">
      <t>ナゼ</t>
    </rPh>
    <rPh sb="88" eb="90">
      <t>セイド</t>
    </rPh>
    <rPh sb="91" eb="93">
      <t>ナガネン</t>
    </rPh>
    <rPh sb="93" eb="94">
      <t>ツヅ</t>
    </rPh>
    <rPh sb="96" eb="97">
      <t>キ</t>
    </rPh>
    <rPh sb="101" eb="102">
      <t>チク</t>
    </rPh>
    <rPh sb="104" eb="105">
      <t>ネン</t>
    </rPh>
    <rPh sb="106" eb="107">
      <t>ムカ</t>
    </rPh>
    <rPh sb="108" eb="109">
      <t>コ</t>
    </rPh>
    <rPh sb="117" eb="119">
      <t>コンゴ</t>
    </rPh>
    <rPh sb="124" eb="126">
      <t>ホウコウ</t>
    </rPh>
    <rPh sb="127" eb="129">
      <t>メザ</t>
    </rPh>
    <rPh sb="133" eb="134">
      <t>チク</t>
    </rPh>
    <rPh sb="136" eb="137">
      <t>ネン</t>
    </rPh>
    <rPh sb="137" eb="139">
      <t>イゴ</t>
    </rPh>
    <rPh sb="140" eb="142">
      <t>アンシン</t>
    </rPh>
    <rPh sb="144" eb="145">
      <t>ホコ</t>
    </rPh>
    <rPh sb="150" eb="151">
      <t>ス</t>
    </rPh>
    <rPh sb="152" eb="153">
      <t>ツヅ</t>
    </rPh>
    <rPh sb="157" eb="158">
      <t>カタ</t>
    </rPh>
    <rPh sb="160" eb="161">
      <t>ナニ</t>
    </rPh>
    <rPh sb="163" eb="165">
      <t>ジュウミン</t>
    </rPh>
    <rPh sb="166" eb="168">
      <t>シュタイ</t>
    </rPh>
    <rPh sb="172" eb="173">
      <t>アラタ</t>
    </rPh>
    <rPh sb="175" eb="177">
      <t>セイド</t>
    </rPh>
    <rPh sb="178" eb="179">
      <t>カンガ</t>
    </rPh>
    <rPh sb="180" eb="182">
      <t>カクリツ</t>
    </rPh>
    <rPh sb="184" eb="186">
      <t>ジッコウ</t>
    </rPh>
    <rPh sb="187" eb="188">
      <t>ウツ</t>
    </rPh>
    <rPh sb="189" eb="191">
      <t>ヒツヨウ</t>
    </rPh>
    <rPh sb="192" eb="193">
      <t>モト</t>
    </rPh>
    <rPh sb="203" eb="205">
      <t>ミライ</t>
    </rPh>
    <rPh sb="206" eb="207">
      <t>ア</t>
    </rPh>
    <rPh sb="208" eb="209">
      <t>カタ</t>
    </rPh>
    <rPh sb="210" eb="212">
      <t>ミジカ</t>
    </rPh>
    <rPh sb="219" eb="221">
      <t>ワタシタチ</t>
    </rPh>
    <rPh sb="222" eb="223">
      <t>キ</t>
    </rPh>
    <phoneticPr fontId="1"/>
  </si>
  <si>
    <t>②　長期修繕計画の作成に当たり、過去の修繕仕様、修繕周期を余り調べないで、作成している。この管理会社が作成した長期修繕計画の内容を深く調べることなく、修繕費改定の提案を総会に諮ったと思える。</t>
    <rPh sb="2" eb="4">
      <t>チョウキ</t>
    </rPh>
    <rPh sb="4" eb="6">
      <t>シュウゼン</t>
    </rPh>
    <rPh sb="6" eb="8">
      <t>ケイカク</t>
    </rPh>
    <rPh sb="9" eb="11">
      <t>サクセイ</t>
    </rPh>
    <rPh sb="12" eb="13">
      <t>ア</t>
    </rPh>
    <rPh sb="16" eb="18">
      <t>カコ</t>
    </rPh>
    <rPh sb="19" eb="21">
      <t>シュウゼン</t>
    </rPh>
    <rPh sb="21" eb="23">
      <t>シヨウ</t>
    </rPh>
    <rPh sb="24" eb="26">
      <t>シュウゼン</t>
    </rPh>
    <rPh sb="26" eb="28">
      <t>シュウキ</t>
    </rPh>
    <rPh sb="29" eb="30">
      <t>アマ</t>
    </rPh>
    <rPh sb="31" eb="32">
      <t>シラ</t>
    </rPh>
    <rPh sb="37" eb="39">
      <t>サクセイ</t>
    </rPh>
    <rPh sb="46" eb="48">
      <t>カンリ</t>
    </rPh>
    <rPh sb="48" eb="50">
      <t>ガイシャ</t>
    </rPh>
    <rPh sb="51" eb="53">
      <t>サクセイ</t>
    </rPh>
    <rPh sb="55" eb="57">
      <t>チョウキ</t>
    </rPh>
    <rPh sb="57" eb="59">
      <t>シュウゼン</t>
    </rPh>
    <rPh sb="59" eb="61">
      <t>ケイカク</t>
    </rPh>
    <rPh sb="62" eb="64">
      <t>ナイヨウ</t>
    </rPh>
    <rPh sb="65" eb="66">
      <t>フカ</t>
    </rPh>
    <rPh sb="67" eb="68">
      <t>シラ</t>
    </rPh>
    <rPh sb="75" eb="78">
      <t>シュウゼンヒ</t>
    </rPh>
    <rPh sb="78" eb="80">
      <t>カイテイ</t>
    </rPh>
    <rPh sb="81" eb="83">
      <t>テイアン</t>
    </rPh>
    <rPh sb="84" eb="86">
      <t>ソウカイ</t>
    </rPh>
    <rPh sb="87" eb="88">
      <t>ハカ</t>
    </rPh>
    <rPh sb="91" eb="92">
      <t>オモ</t>
    </rPh>
    <phoneticPr fontId="17"/>
  </si>
  <si>
    <t>⑤　屋根防水のシルバー塗装は、何故３０余年間してきたのか、シートの保護と熱反射、長持ちである。簡単に防水シートの張替とある。過去には、重ね張りテストをして、二重防水とし、より良い防水効果を上げてきた。</t>
    <rPh sb="2" eb="4">
      <t>ヤネ</t>
    </rPh>
    <rPh sb="4" eb="6">
      <t>ボウスイ</t>
    </rPh>
    <rPh sb="11" eb="13">
      <t>トソウ</t>
    </rPh>
    <rPh sb="15" eb="17">
      <t>ナゼ</t>
    </rPh>
    <rPh sb="19" eb="21">
      <t>ヨネン</t>
    </rPh>
    <rPh sb="21" eb="22">
      <t>カン</t>
    </rPh>
    <rPh sb="33" eb="35">
      <t>ホゴ</t>
    </rPh>
    <rPh sb="36" eb="37">
      <t>ネツ</t>
    </rPh>
    <rPh sb="37" eb="39">
      <t>ハンシャ</t>
    </rPh>
    <rPh sb="40" eb="42">
      <t>ナガモ</t>
    </rPh>
    <phoneticPr fontId="1"/>
  </si>
  <si>
    <t>④　鎌倉GHが築５０年を超えて行っても、新築マンションに負けないためには、デジタル時代に応じたEXCEL版長期修繕計画で、計画に応じた改善・改良・修繕を、積立金内で収まるように、日々行うことにあると考える。これが時代に応じた築年数を超えたデジタル化時代の団地経営・管理になる事は、間違い無いと考える</t>
    <rPh sb="2" eb="4">
      <t>カマクラ</t>
    </rPh>
    <rPh sb="7" eb="8">
      <t>チク</t>
    </rPh>
    <rPh sb="10" eb="11">
      <t>ネン</t>
    </rPh>
    <rPh sb="12" eb="13">
      <t>コ</t>
    </rPh>
    <rPh sb="15" eb="16">
      <t>イ</t>
    </rPh>
    <rPh sb="41" eb="43">
      <t>ジダイ</t>
    </rPh>
    <rPh sb="44" eb="45">
      <t>オウ</t>
    </rPh>
    <rPh sb="61" eb="63">
      <t>ケイカク</t>
    </rPh>
    <rPh sb="64" eb="65">
      <t>オウ</t>
    </rPh>
    <rPh sb="70" eb="72">
      <t>カイリョウ</t>
    </rPh>
    <rPh sb="73" eb="75">
      <t>シュウゼン</t>
    </rPh>
    <rPh sb="77" eb="79">
      <t>ツミタテ</t>
    </rPh>
    <rPh sb="79" eb="80">
      <t>キン</t>
    </rPh>
    <rPh sb="80" eb="81">
      <t>ナイ</t>
    </rPh>
    <rPh sb="82" eb="83">
      <t>オサ</t>
    </rPh>
    <rPh sb="89" eb="91">
      <t>ヒビ</t>
    </rPh>
    <rPh sb="91" eb="92">
      <t>オコナ</t>
    </rPh>
    <rPh sb="99" eb="100">
      <t>カンガ</t>
    </rPh>
    <rPh sb="112" eb="113">
      <t>チク</t>
    </rPh>
    <rPh sb="113" eb="115">
      <t>ネンスウ</t>
    </rPh>
    <rPh sb="116" eb="117">
      <t>コ</t>
    </rPh>
    <rPh sb="137" eb="138">
      <t>コト</t>
    </rPh>
    <rPh sb="146" eb="147">
      <t>カンガ</t>
    </rPh>
    <phoneticPr fontId="1"/>
  </si>
  <si>
    <t>　　　・バルコニー・サービスバルコニーの大平版廻り</t>
    <rPh sb="20" eb="22">
      <t>オオヒラ</t>
    </rPh>
    <rPh sb="22" eb="23">
      <t>バン</t>
    </rPh>
    <rPh sb="23" eb="24">
      <t>マワ</t>
    </rPh>
    <phoneticPr fontId="17"/>
  </si>
  <si>
    <t>★電気設備工事は、多種多様な機器と機器類の耐用年数・適切な交換時期が分らす管理会社の計画とした</t>
    <rPh sb="1" eb="3">
      <t>デンキ</t>
    </rPh>
    <rPh sb="3" eb="5">
      <t>セツビ</t>
    </rPh>
    <rPh sb="5" eb="7">
      <t>コウジ</t>
    </rPh>
    <rPh sb="9" eb="13">
      <t>タシュタヨウ</t>
    </rPh>
    <rPh sb="14" eb="16">
      <t>キキ</t>
    </rPh>
    <rPh sb="17" eb="19">
      <t>キキ</t>
    </rPh>
    <rPh sb="19" eb="20">
      <t>ルイ</t>
    </rPh>
    <rPh sb="21" eb="23">
      <t>タイヨウ</t>
    </rPh>
    <rPh sb="23" eb="25">
      <t>ネンスウ</t>
    </rPh>
    <rPh sb="26" eb="28">
      <t>テキセツ</t>
    </rPh>
    <rPh sb="29" eb="31">
      <t>コウカン</t>
    </rPh>
    <rPh sb="31" eb="33">
      <t>ジキ</t>
    </rPh>
    <rPh sb="34" eb="35">
      <t>ワカ</t>
    </rPh>
    <rPh sb="37" eb="39">
      <t>カンリ</t>
    </rPh>
    <rPh sb="39" eb="41">
      <t>ガイシャ</t>
    </rPh>
    <rPh sb="42" eb="44">
      <t>ケイカク</t>
    </rPh>
    <phoneticPr fontId="1"/>
  </si>
  <si>
    <t>⑨　第5回大修繕以後の工事内容は第4回大修繕と工事内容(工事範囲・下地の手直し含め)は同程度・同仕様に設定した。これは過去３回、４回の経験から判断したものである。従って、躯体面のパターン下地塗膜の全面剥離は一切計上していない。これは第3回、第4回大修繕の塗膜剥離試験の結果から、棟の塗装前に外壁全面の塗膜浮き調査(ローラーによる)を行う工法を採用し、浮きのある部分のみ剥離して、その部分のみパターン塗装する方法を採用し、問題も無く今日まで来ている。注意して見ると部分補修塗装の部分は分かるが、普段の見た目には分からない。この採用は修繕費の支出減につながっている。この凹凸のあるパターン塗膜下地は、第一回大修繕で当時の修繕委員会が、他の団地を何か所か調査しGHに相応しい塗装仕上として決定したもので、その下地が前述の対処で今日まで来ている。最初のパターン付けは、塗料メーカーと塗装業者、そして修繕委員会が一体となって協力し決定したものである。</t>
    <rPh sb="2" eb="3">
      <t>ダイ</t>
    </rPh>
    <rPh sb="4" eb="5">
      <t>カイ</t>
    </rPh>
    <rPh sb="5" eb="8">
      <t>ダイシュウゼン</t>
    </rPh>
    <rPh sb="8" eb="10">
      <t>イゴ</t>
    </rPh>
    <rPh sb="11" eb="13">
      <t>コウジ</t>
    </rPh>
    <rPh sb="13" eb="15">
      <t>ナイヨウ</t>
    </rPh>
    <rPh sb="16" eb="17">
      <t>ダイ</t>
    </rPh>
    <rPh sb="18" eb="19">
      <t>カイ</t>
    </rPh>
    <rPh sb="19" eb="22">
      <t>ダイシュウゼン</t>
    </rPh>
    <rPh sb="23" eb="25">
      <t>コウジ</t>
    </rPh>
    <rPh sb="25" eb="27">
      <t>ナイヨウ</t>
    </rPh>
    <rPh sb="28" eb="30">
      <t>コウジ</t>
    </rPh>
    <rPh sb="30" eb="32">
      <t>ハンイ</t>
    </rPh>
    <rPh sb="33" eb="35">
      <t>シタジ</t>
    </rPh>
    <rPh sb="36" eb="38">
      <t>テナオ</t>
    </rPh>
    <rPh sb="39" eb="40">
      <t>フク</t>
    </rPh>
    <rPh sb="43" eb="46">
      <t>ドウテイド</t>
    </rPh>
    <rPh sb="47" eb="50">
      <t>ドウシヨウ</t>
    </rPh>
    <rPh sb="51" eb="53">
      <t>セッテイ</t>
    </rPh>
    <rPh sb="62" eb="63">
      <t>カイ</t>
    </rPh>
    <rPh sb="81" eb="82">
      <t>シタガ</t>
    </rPh>
    <rPh sb="85" eb="87">
      <t>クタイ</t>
    </rPh>
    <rPh sb="87" eb="88">
      <t>メン</t>
    </rPh>
    <rPh sb="93" eb="95">
      <t>シタジ</t>
    </rPh>
    <rPh sb="95" eb="97">
      <t>トマク</t>
    </rPh>
    <rPh sb="98" eb="100">
      <t>ゼンメン</t>
    </rPh>
    <rPh sb="100" eb="102">
      <t>ハクリ</t>
    </rPh>
    <rPh sb="103" eb="105">
      <t>イッサイ</t>
    </rPh>
    <rPh sb="105" eb="107">
      <t>ケイジョウ</t>
    </rPh>
    <rPh sb="116" eb="117">
      <t>ダイ</t>
    </rPh>
    <rPh sb="120" eb="121">
      <t>ダイ</t>
    </rPh>
    <rPh sb="123" eb="126">
      <t>ダイシュウゼン</t>
    </rPh>
    <rPh sb="127" eb="129">
      <t>トマク</t>
    </rPh>
    <rPh sb="129" eb="131">
      <t>ハクリ</t>
    </rPh>
    <rPh sb="131" eb="133">
      <t>シケン</t>
    </rPh>
    <rPh sb="134" eb="136">
      <t>ケッカ</t>
    </rPh>
    <rPh sb="139" eb="140">
      <t>トウ</t>
    </rPh>
    <rPh sb="145" eb="147">
      <t>ガイヘキ</t>
    </rPh>
    <rPh sb="150" eb="152">
      <t>トマク</t>
    </rPh>
    <rPh sb="152" eb="153">
      <t>ウ</t>
    </rPh>
    <rPh sb="154" eb="156">
      <t>チョウサ</t>
    </rPh>
    <rPh sb="166" eb="167">
      <t>オコナ</t>
    </rPh>
    <rPh sb="168" eb="170">
      <t>コウホウ</t>
    </rPh>
    <rPh sb="171" eb="173">
      <t>サイヨウ</t>
    </rPh>
    <rPh sb="175" eb="176">
      <t>ウ</t>
    </rPh>
    <rPh sb="180" eb="182">
      <t>ブブン</t>
    </rPh>
    <rPh sb="184" eb="186">
      <t>ハクリ</t>
    </rPh>
    <rPh sb="191" eb="193">
      <t>ブブン</t>
    </rPh>
    <rPh sb="199" eb="201">
      <t>トソウ</t>
    </rPh>
    <rPh sb="203" eb="205">
      <t>ホウホウ</t>
    </rPh>
    <rPh sb="206" eb="208">
      <t>サイヨウ</t>
    </rPh>
    <rPh sb="210" eb="212">
      <t>モンダイ</t>
    </rPh>
    <rPh sb="213" eb="214">
      <t>ナ</t>
    </rPh>
    <rPh sb="215" eb="217">
      <t>コンニチ</t>
    </rPh>
    <rPh sb="219" eb="220">
      <t>キ</t>
    </rPh>
    <rPh sb="224" eb="226">
      <t>チュウイ</t>
    </rPh>
    <rPh sb="228" eb="229">
      <t>ミ</t>
    </rPh>
    <rPh sb="231" eb="233">
      <t>ブブン</t>
    </rPh>
    <rPh sb="233" eb="235">
      <t>ホシュウ</t>
    </rPh>
    <rPh sb="235" eb="237">
      <t>トソウ</t>
    </rPh>
    <rPh sb="238" eb="240">
      <t>ブブン</t>
    </rPh>
    <rPh sb="241" eb="242">
      <t>ワ</t>
    </rPh>
    <rPh sb="246" eb="248">
      <t>フダン</t>
    </rPh>
    <rPh sb="249" eb="250">
      <t>ミ</t>
    </rPh>
    <rPh sb="251" eb="252">
      <t>メ</t>
    </rPh>
    <rPh sb="254" eb="255">
      <t>ワ</t>
    </rPh>
    <rPh sb="262" eb="264">
      <t>サイヨウ</t>
    </rPh>
    <rPh sb="265" eb="268">
      <t>シュウゼンヒ</t>
    </rPh>
    <rPh sb="269" eb="271">
      <t>シシュツ</t>
    </rPh>
    <rPh sb="271" eb="272">
      <t>ゲン</t>
    </rPh>
    <rPh sb="283" eb="285">
      <t>オウトツ</t>
    </rPh>
    <rPh sb="292" eb="294">
      <t>トマク</t>
    </rPh>
    <rPh sb="294" eb="296">
      <t>シタジ</t>
    </rPh>
    <rPh sb="298" eb="299">
      <t>ダイ</t>
    </rPh>
    <rPh sb="299" eb="301">
      <t>イッカイ</t>
    </rPh>
    <rPh sb="301" eb="304">
      <t>ダイシュウゼン</t>
    </rPh>
    <rPh sb="305" eb="307">
      <t>トウジ</t>
    </rPh>
    <rPh sb="308" eb="310">
      <t>シュウゼン</t>
    </rPh>
    <rPh sb="310" eb="313">
      <t>イインカイ</t>
    </rPh>
    <rPh sb="315" eb="316">
      <t>タ</t>
    </rPh>
    <rPh sb="317" eb="319">
      <t>ダンチ</t>
    </rPh>
    <rPh sb="320" eb="321">
      <t>ナン</t>
    </rPh>
    <rPh sb="322" eb="323">
      <t>ショ</t>
    </rPh>
    <rPh sb="324" eb="326">
      <t>チョウサ</t>
    </rPh>
    <rPh sb="330" eb="332">
      <t>フサワ</t>
    </rPh>
    <rPh sb="334" eb="336">
      <t>トソウ</t>
    </rPh>
    <rPh sb="336" eb="338">
      <t>シアゲ</t>
    </rPh>
    <rPh sb="341" eb="343">
      <t>ケッテイ</t>
    </rPh>
    <rPh sb="351" eb="353">
      <t>シタジ</t>
    </rPh>
    <rPh sb="354" eb="356">
      <t>ゼンジュツ</t>
    </rPh>
    <rPh sb="357" eb="359">
      <t>タイショ</t>
    </rPh>
    <rPh sb="360" eb="362">
      <t>コンニチ</t>
    </rPh>
    <rPh sb="364" eb="365">
      <t>キ</t>
    </rPh>
    <rPh sb="369" eb="371">
      <t>サイショ</t>
    </rPh>
    <rPh sb="376" eb="377">
      <t>ツ</t>
    </rPh>
    <rPh sb="380" eb="382">
      <t>トリョウ</t>
    </rPh>
    <rPh sb="387" eb="389">
      <t>トソウ</t>
    </rPh>
    <rPh sb="389" eb="391">
      <t>ギョウシャ</t>
    </rPh>
    <rPh sb="395" eb="397">
      <t>シュウゼン</t>
    </rPh>
    <rPh sb="397" eb="400">
      <t>イインカイ</t>
    </rPh>
    <rPh sb="401" eb="403">
      <t>イッタイ</t>
    </rPh>
    <rPh sb="407" eb="409">
      <t>キョウリョク</t>
    </rPh>
    <rPh sb="410" eb="412">
      <t>ケッテイ</t>
    </rPh>
    <phoneticPr fontId="17"/>
  </si>
  <si>
    <t>　アスファルト線防水工法とは、屋根にPCコンクリート床版を敷き詰め、そのPC版の継ぎ目にアスファルトを流し込み、雨水漏水を防いだものである。これが屋根仕上でこれ以上の防水はしていない、このまま第一回大修繕までの１２年間きた。しかし、一枚のPC版の中間に間仕切り壁があるところ、その他PC版に何らかの原因で亀裂が入るとそこから漏水した。PC構造を考え出したこの時には、想像できなかった事、部分と云える。これにはPC版の厚さ、鉄筋の配筋が普通のスラブ配筋と同様で、その後床鉄筋はダブル配筋など時代と共に改善されている。鎌倉GHが建設された時代は如何に経済的な(限界設計）建物を造るかと重なっていると言える</t>
    <rPh sb="56" eb="58">
      <t>ウスイ</t>
    </rPh>
    <rPh sb="108" eb="109">
      <t>カン</t>
    </rPh>
    <rPh sb="169" eb="171">
      <t>コウゾウ</t>
    </rPh>
    <rPh sb="172" eb="173">
      <t>カンガ</t>
    </rPh>
    <rPh sb="174" eb="175">
      <t>ダ</t>
    </rPh>
    <rPh sb="179" eb="180">
      <t>トキ</t>
    </rPh>
    <rPh sb="183" eb="185">
      <t>ソウゾウ</t>
    </rPh>
    <rPh sb="191" eb="192">
      <t>コト</t>
    </rPh>
    <rPh sb="193" eb="195">
      <t>ブブン</t>
    </rPh>
    <rPh sb="196" eb="197">
      <t>イ</t>
    </rPh>
    <rPh sb="206" eb="207">
      <t>バン</t>
    </rPh>
    <rPh sb="208" eb="209">
      <t>アツ</t>
    </rPh>
    <rPh sb="211" eb="213">
      <t>テッキン</t>
    </rPh>
    <rPh sb="214" eb="216">
      <t>ハイキン</t>
    </rPh>
    <rPh sb="217" eb="219">
      <t>フツウ</t>
    </rPh>
    <rPh sb="223" eb="225">
      <t>ハイキン</t>
    </rPh>
    <rPh sb="226" eb="228">
      <t>ドウヨウ</t>
    </rPh>
    <rPh sb="232" eb="233">
      <t>ゴ</t>
    </rPh>
    <rPh sb="233" eb="234">
      <t>ユカ</t>
    </rPh>
    <rPh sb="234" eb="236">
      <t>テッキン</t>
    </rPh>
    <rPh sb="240" eb="242">
      <t>ハイキン</t>
    </rPh>
    <rPh sb="244" eb="246">
      <t>ジダイ</t>
    </rPh>
    <rPh sb="247" eb="248">
      <t>トモ</t>
    </rPh>
    <rPh sb="249" eb="251">
      <t>カイゼン</t>
    </rPh>
    <rPh sb="257" eb="259">
      <t>カマクラ</t>
    </rPh>
    <rPh sb="262" eb="264">
      <t>ケンセツ</t>
    </rPh>
    <rPh sb="267" eb="269">
      <t>ジダイ</t>
    </rPh>
    <rPh sb="270" eb="272">
      <t>イカ</t>
    </rPh>
    <rPh sb="273" eb="276">
      <t>ケイザイテキ</t>
    </rPh>
    <rPh sb="278" eb="280">
      <t>ゲンカイ</t>
    </rPh>
    <rPh sb="280" eb="282">
      <t>セッケイ</t>
    </rPh>
    <rPh sb="283" eb="285">
      <t>タテモノ</t>
    </rPh>
    <rPh sb="286" eb="287">
      <t>ツク</t>
    </rPh>
    <rPh sb="290" eb="291">
      <t>カサ</t>
    </rPh>
    <rPh sb="297" eb="298">
      <t>イ</t>
    </rPh>
    <phoneticPr fontId="1"/>
  </si>
  <si>
    <t>・サッシの点検・保守は近年まで定期的に、管理組合委員・専門業者と全戸の住民・階段委員が参加して毎年行い、戸車・クレッセント、ひび入りガラスなど取り替え、又サッシ・玄関扉などに不具合報告があるものは最後の一件まで確認し、点検後年度内に修理し終えてきた。但し、浴室出入り口がアルミサッシの住戸タイプは専用部分であり、届けある場合は有料で修理した。戸車は個人で直せるので管理事務所で購入することができる</t>
    <rPh sb="5" eb="7">
      <t>テンケン</t>
    </rPh>
    <rPh sb="8" eb="10">
      <t>ホシュ</t>
    </rPh>
    <rPh sb="11" eb="13">
      <t>キンネン</t>
    </rPh>
    <rPh sb="15" eb="18">
      <t>テイキテキ</t>
    </rPh>
    <rPh sb="20" eb="22">
      <t>カンリ</t>
    </rPh>
    <rPh sb="22" eb="24">
      <t>クミアイ</t>
    </rPh>
    <rPh sb="24" eb="26">
      <t>イイン</t>
    </rPh>
    <rPh sb="27" eb="29">
      <t>センモン</t>
    </rPh>
    <rPh sb="29" eb="31">
      <t>ギョウシャ</t>
    </rPh>
    <rPh sb="32" eb="34">
      <t>ゼンコ</t>
    </rPh>
    <rPh sb="35" eb="37">
      <t>ジュウミン</t>
    </rPh>
    <rPh sb="38" eb="40">
      <t>カイダン</t>
    </rPh>
    <rPh sb="40" eb="42">
      <t>イイン</t>
    </rPh>
    <rPh sb="43" eb="45">
      <t>サンカ</t>
    </rPh>
    <rPh sb="47" eb="49">
      <t>マイトシ</t>
    </rPh>
    <rPh sb="49" eb="50">
      <t>オコナ</t>
    </rPh>
    <rPh sb="52" eb="54">
      <t>トグルマ</t>
    </rPh>
    <rPh sb="64" eb="65">
      <t>イ</t>
    </rPh>
    <rPh sb="71" eb="72">
      <t>ト</t>
    </rPh>
    <rPh sb="73" eb="74">
      <t>カ</t>
    </rPh>
    <rPh sb="76" eb="77">
      <t>マタ</t>
    </rPh>
    <rPh sb="81" eb="83">
      <t>ゲンカン</t>
    </rPh>
    <rPh sb="83" eb="84">
      <t>トビラ</t>
    </rPh>
    <rPh sb="87" eb="90">
      <t>フグアイ</t>
    </rPh>
    <rPh sb="90" eb="92">
      <t>ホウコク</t>
    </rPh>
    <rPh sb="98" eb="100">
      <t>サイゴ</t>
    </rPh>
    <rPh sb="101" eb="103">
      <t>イッケン</t>
    </rPh>
    <rPh sb="105" eb="107">
      <t>カクニン</t>
    </rPh>
    <rPh sb="109" eb="111">
      <t>テンケン</t>
    </rPh>
    <rPh sb="111" eb="112">
      <t>ゴ</t>
    </rPh>
    <rPh sb="112" eb="115">
      <t>ネンドナイ</t>
    </rPh>
    <rPh sb="116" eb="118">
      <t>シュウリ</t>
    </rPh>
    <rPh sb="119" eb="120">
      <t>オ</t>
    </rPh>
    <rPh sb="125" eb="126">
      <t>タダ</t>
    </rPh>
    <rPh sb="128" eb="130">
      <t>ヨクシツ</t>
    </rPh>
    <rPh sb="130" eb="131">
      <t>デ</t>
    </rPh>
    <rPh sb="131" eb="132">
      <t>イ</t>
    </rPh>
    <rPh sb="133" eb="134">
      <t>グチ</t>
    </rPh>
    <rPh sb="142" eb="144">
      <t>ジュウコ</t>
    </rPh>
    <rPh sb="148" eb="150">
      <t>センヨウ</t>
    </rPh>
    <rPh sb="150" eb="152">
      <t>ブブン</t>
    </rPh>
    <rPh sb="156" eb="157">
      <t>トドケ</t>
    </rPh>
    <rPh sb="160" eb="162">
      <t>バアイ</t>
    </rPh>
    <rPh sb="163" eb="165">
      <t>ユウリョウ</t>
    </rPh>
    <rPh sb="166" eb="168">
      <t>シュウリ</t>
    </rPh>
    <rPh sb="171" eb="173">
      <t>トグルマ</t>
    </rPh>
    <rPh sb="174" eb="176">
      <t>コジン</t>
    </rPh>
    <rPh sb="177" eb="178">
      <t>ナオ</t>
    </rPh>
    <rPh sb="182" eb="184">
      <t>カンリ</t>
    </rPh>
    <rPh sb="184" eb="186">
      <t>ジム</t>
    </rPh>
    <rPh sb="186" eb="187">
      <t>ショ</t>
    </rPh>
    <rPh sb="188" eb="190">
      <t>コウニュウ</t>
    </rPh>
    <phoneticPr fontId="1"/>
  </si>
  <si>
    <t>バス停上屋・時計塔新設(第一回大修繕記念として)↑</t>
    <rPh sb="2" eb="3">
      <t>テイ</t>
    </rPh>
    <rPh sb="3" eb="5">
      <t>ウワヤ</t>
    </rPh>
    <rPh sb="6" eb="8">
      <t>トケイ</t>
    </rPh>
    <rPh sb="8" eb="9">
      <t>トウ</t>
    </rPh>
    <rPh sb="9" eb="11">
      <t>シンセツ</t>
    </rPh>
    <rPh sb="12" eb="18">
      <t>ダイイッカイダイシュウゼン</t>
    </rPh>
    <rPh sb="18" eb="20">
      <t>キネン</t>
    </rPh>
    <phoneticPr fontId="9"/>
  </si>
  <si>
    <r>
      <t>　原則として躯体まで剥き出しにする張替は、この先３０年間必要ないと考える。この有り方を判断するには、過去にしたように屋根の一部で劣化試験を行い確認する。シートの接着力低下、巨大台風による、シートの剥離が無いか総ての判断要素である。過去には、これは起きていない。もし、例外的超巨大台風がGHの上を通過しシート防水が剥離しても、GHのPC版屋根そのものが、アスファルト線防水工法であり、大きな漏水は起きないとしてきた。更に過去に巨大台風が来ていても、台風の通過する方向により棟が受ける風圧は大きく異なると共に、山に囲まれており直接的な強風を受けることは少ない。以上から躯体迄剥き出す張替は、GHの屋根防水を初期に戻すことになり、十分な調査と検討が求められる。過去にして来た定期点検時に、</t>
    </r>
    <r>
      <rPr>
        <u/>
        <sz val="11"/>
        <color theme="1"/>
        <rFont val="游ゴシック"/>
        <family val="3"/>
        <charset val="128"/>
        <scheme val="minor"/>
      </rPr>
      <t>屋根防水工事した専門業者</t>
    </r>
    <r>
      <rPr>
        <sz val="11"/>
        <color theme="1"/>
        <rFont val="游ゴシック"/>
        <family val="2"/>
        <charset val="128"/>
        <scheme val="minor"/>
      </rPr>
      <t>の点検も合わせて実施する事が健全な維持と保守に欠かせない重要なことである。</t>
    </r>
    <rPh sb="1" eb="3">
      <t>ゲンソク</t>
    </rPh>
    <rPh sb="6" eb="8">
      <t>クタイ</t>
    </rPh>
    <rPh sb="10" eb="11">
      <t>ム</t>
    </rPh>
    <rPh sb="12" eb="13">
      <t>ダ</t>
    </rPh>
    <rPh sb="17" eb="19">
      <t>ハリカエ</t>
    </rPh>
    <rPh sb="23" eb="24">
      <t>サキ</t>
    </rPh>
    <rPh sb="26" eb="28">
      <t>ネンカン</t>
    </rPh>
    <rPh sb="28" eb="30">
      <t>ヒツヨウ</t>
    </rPh>
    <rPh sb="33" eb="34">
      <t>カンガ</t>
    </rPh>
    <rPh sb="39" eb="40">
      <t>ア</t>
    </rPh>
    <rPh sb="41" eb="42">
      <t>カタ</t>
    </rPh>
    <rPh sb="43" eb="45">
      <t>ハンダン</t>
    </rPh>
    <rPh sb="50" eb="52">
      <t>カコ</t>
    </rPh>
    <rPh sb="58" eb="60">
      <t>ヤネ</t>
    </rPh>
    <rPh sb="61" eb="63">
      <t>イチブ</t>
    </rPh>
    <rPh sb="64" eb="66">
      <t>レツカ</t>
    </rPh>
    <rPh sb="66" eb="68">
      <t>シケン</t>
    </rPh>
    <rPh sb="69" eb="70">
      <t>オコナ</t>
    </rPh>
    <rPh sb="71" eb="73">
      <t>カクニン</t>
    </rPh>
    <rPh sb="80" eb="83">
      <t>セッチャクリョク</t>
    </rPh>
    <rPh sb="83" eb="85">
      <t>テイカ</t>
    </rPh>
    <rPh sb="86" eb="88">
      <t>キョダイ</t>
    </rPh>
    <rPh sb="88" eb="90">
      <t>タイフウ</t>
    </rPh>
    <rPh sb="98" eb="100">
      <t>ハクリ</t>
    </rPh>
    <rPh sb="101" eb="102">
      <t>ナ</t>
    </rPh>
    <rPh sb="104" eb="105">
      <t>スベ</t>
    </rPh>
    <rPh sb="107" eb="109">
      <t>ハンダン</t>
    </rPh>
    <rPh sb="109" eb="111">
      <t>ヨウソ</t>
    </rPh>
    <rPh sb="115" eb="117">
      <t>カコ</t>
    </rPh>
    <rPh sb="123" eb="124">
      <t>オ</t>
    </rPh>
    <rPh sb="133" eb="136">
      <t>レイガイテキ</t>
    </rPh>
    <rPh sb="136" eb="137">
      <t>チョウ</t>
    </rPh>
    <rPh sb="137" eb="139">
      <t>キョダイ</t>
    </rPh>
    <rPh sb="139" eb="141">
      <t>タイフウ</t>
    </rPh>
    <rPh sb="145" eb="146">
      <t>ウエ</t>
    </rPh>
    <rPh sb="147" eb="149">
      <t>ツウカ</t>
    </rPh>
    <rPh sb="153" eb="155">
      <t>ボウスイ</t>
    </rPh>
    <rPh sb="156" eb="158">
      <t>ハクリ</t>
    </rPh>
    <rPh sb="167" eb="168">
      <t>バン</t>
    </rPh>
    <rPh sb="168" eb="170">
      <t>ヤネ</t>
    </rPh>
    <rPh sb="182" eb="183">
      <t>セン</t>
    </rPh>
    <rPh sb="183" eb="185">
      <t>ボウスイ</t>
    </rPh>
    <rPh sb="185" eb="187">
      <t>コウホウ</t>
    </rPh>
    <rPh sb="191" eb="192">
      <t>オオ</t>
    </rPh>
    <rPh sb="194" eb="196">
      <t>ロウスイ</t>
    </rPh>
    <rPh sb="197" eb="198">
      <t>オ</t>
    </rPh>
    <rPh sb="207" eb="208">
      <t>サラ</t>
    </rPh>
    <rPh sb="209" eb="211">
      <t>カコ</t>
    </rPh>
    <rPh sb="212" eb="214">
      <t>キョダイ</t>
    </rPh>
    <rPh sb="214" eb="216">
      <t>タイフウ</t>
    </rPh>
    <rPh sb="217" eb="218">
      <t>キ</t>
    </rPh>
    <rPh sb="223" eb="225">
      <t>タイフウ</t>
    </rPh>
    <rPh sb="226" eb="228">
      <t>ツウカ</t>
    </rPh>
    <rPh sb="230" eb="232">
      <t>ホウコウ</t>
    </rPh>
    <rPh sb="235" eb="236">
      <t>トウ</t>
    </rPh>
    <rPh sb="237" eb="238">
      <t>ウ</t>
    </rPh>
    <rPh sb="240" eb="242">
      <t>フウアツ</t>
    </rPh>
    <rPh sb="243" eb="244">
      <t>オオ</t>
    </rPh>
    <rPh sb="246" eb="247">
      <t>コト</t>
    </rPh>
    <rPh sb="250" eb="251">
      <t>トモ</t>
    </rPh>
    <rPh sb="253" eb="254">
      <t>ヤマ</t>
    </rPh>
    <rPh sb="255" eb="256">
      <t>カコ</t>
    </rPh>
    <rPh sb="261" eb="264">
      <t>チョクセツテキ</t>
    </rPh>
    <rPh sb="265" eb="267">
      <t>キョウフウ</t>
    </rPh>
    <rPh sb="268" eb="269">
      <t>ウ</t>
    </rPh>
    <rPh sb="274" eb="275">
      <t>スク</t>
    </rPh>
    <rPh sb="278" eb="280">
      <t>イジョウ</t>
    </rPh>
    <rPh sb="282" eb="285">
      <t>クタイマデ</t>
    </rPh>
    <rPh sb="285" eb="286">
      <t>ム</t>
    </rPh>
    <rPh sb="287" eb="288">
      <t>ダ</t>
    </rPh>
    <rPh sb="289" eb="291">
      <t>ハリカエ</t>
    </rPh>
    <rPh sb="296" eb="298">
      <t>ヤネ</t>
    </rPh>
    <rPh sb="298" eb="300">
      <t>ボウスイ</t>
    </rPh>
    <rPh sb="301" eb="303">
      <t>ショキ</t>
    </rPh>
    <rPh sb="304" eb="305">
      <t>モド</t>
    </rPh>
    <rPh sb="312" eb="314">
      <t>ジュウブン</t>
    </rPh>
    <rPh sb="315" eb="317">
      <t>チョウサ</t>
    </rPh>
    <rPh sb="318" eb="320">
      <t>ケントウ</t>
    </rPh>
    <rPh sb="321" eb="322">
      <t>モト</t>
    </rPh>
    <rPh sb="327" eb="329">
      <t>カコ</t>
    </rPh>
    <rPh sb="332" eb="333">
      <t>キ</t>
    </rPh>
    <rPh sb="334" eb="336">
      <t>テイキ</t>
    </rPh>
    <rPh sb="336" eb="338">
      <t>テンケン</t>
    </rPh>
    <rPh sb="338" eb="339">
      <t>ジ</t>
    </rPh>
    <rPh sb="341" eb="343">
      <t>ヤネ</t>
    </rPh>
    <rPh sb="343" eb="345">
      <t>ボウスイ</t>
    </rPh>
    <rPh sb="345" eb="347">
      <t>コウジ</t>
    </rPh>
    <rPh sb="349" eb="351">
      <t>センモン</t>
    </rPh>
    <rPh sb="351" eb="353">
      <t>ギョウシャ</t>
    </rPh>
    <rPh sb="354" eb="356">
      <t>テンケン</t>
    </rPh>
    <rPh sb="357" eb="358">
      <t>ア</t>
    </rPh>
    <rPh sb="361" eb="363">
      <t>ジッシ</t>
    </rPh>
    <rPh sb="365" eb="366">
      <t>コト</t>
    </rPh>
    <rPh sb="367" eb="369">
      <t>ケンゼン</t>
    </rPh>
    <rPh sb="370" eb="372">
      <t>イジ</t>
    </rPh>
    <rPh sb="373" eb="375">
      <t>ホシュ</t>
    </rPh>
    <rPh sb="376" eb="377">
      <t>カ</t>
    </rPh>
    <rPh sb="381" eb="383">
      <t>ジュウヨウ</t>
    </rPh>
    <phoneticPr fontId="1"/>
  </si>
  <si>
    <r>
      <t>　この点検票を整理して、躯体の爆裂、手摺の腐食、ガラスの破損、サッシの不具合、戸車など</t>
    </r>
    <r>
      <rPr>
        <b/>
        <u/>
        <sz val="11"/>
        <color theme="1"/>
        <rFont val="游ゴシック"/>
        <family val="3"/>
        <charset val="128"/>
        <scheme val="minor"/>
      </rPr>
      <t>住民目線</t>
    </r>
    <r>
      <rPr>
        <sz val="11"/>
        <color theme="1"/>
        <rFont val="游ゴシック"/>
        <family val="2"/>
        <charset val="128"/>
        <scheme val="minor"/>
      </rPr>
      <t>での細かい、チェクと、専門家による確認を行い、定期的な小修理と補修を行う。これにより、築50年を超える高経年マンション住まいも居住者は安心して住め、又、建物・設備の劣化周期の長いものの状況も、初期段階で劣化度などを知ることができ、その対応への準備と更新、補修時期を設定でき、経済的な費用で保守管理ができる。　住民が戸建住戸に住んでいる様に見守り、</t>
    </r>
    <r>
      <rPr>
        <u/>
        <sz val="11"/>
        <color theme="1"/>
        <rFont val="游ゴシック"/>
        <family val="3"/>
        <charset val="128"/>
        <scheme val="minor"/>
      </rPr>
      <t>報告できる制度は、良き団地で安心して何時までも、快適に住み続ける原点である。</t>
    </r>
    <rPh sb="3" eb="5">
      <t>テンケン</t>
    </rPh>
    <rPh sb="5" eb="6">
      <t>ヒョウ</t>
    </rPh>
    <rPh sb="7" eb="9">
      <t>セイリ</t>
    </rPh>
    <rPh sb="12" eb="14">
      <t>クタイ</t>
    </rPh>
    <rPh sb="15" eb="17">
      <t>バクレツ</t>
    </rPh>
    <rPh sb="18" eb="20">
      <t>テスリ</t>
    </rPh>
    <rPh sb="21" eb="23">
      <t>フショク</t>
    </rPh>
    <rPh sb="28" eb="30">
      <t>ハソン</t>
    </rPh>
    <rPh sb="35" eb="38">
      <t>フグアイ</t>
    </rPh>
    <rPh sb="39" eb="41">
      <t>トグルマ</t>
    </rPh>
    <rPh sb="43" eb="45">
      <t>ジュウミン</t>
    </rPh>
    <rPh sb="45" eb="47">
      <t>メセン</t>
    </rPh>
    <rPh sb="49" eb="50">
      <t>コマ</t>
    </rPh>
    <rPh sb="58" eb="61">
      <t>センモンカ</t>
    </rPh>
    <rPh sb="64" eb="66">
      <t>カクニン</t>
    </rPh>
    <rPh sb="67" eb="68">
      <t>オコナ</t>
    </rPh>
    <rPh sb="70" eb="73">
      <t>テイキテキ</t>
    </rPh>
    <rPh sb="74" eb="77">
      <t>ショウシュウリ</t>
    </rPh>
    <rPh sb="78" eb="80">
      <t>ホシュウ</t>
    </rPh>
    <rPh sb="81" eb="82">
      <t>オコナ</t>
    </rPh>
    <rPh sb="90" eb="91">
      <t>チク</t>
    </rPh>
    <rPh sb="93" eb="94">
      <t>ネン</t>
    </rPh>
    <rPh sb="95" eb="96">
      <t>コ</t>
    </rPh>
    <rPh sb="98" eb="101">
      <t>コウケイネン</t>
    </rPh>
    <rPh sb="106" eb="107">
      <t>ス</t>
    </rPh>
    <rPh sb="110" eb="113">
      <t>キョジュウシャ</t>
    </rPh>
    <rPh sb="114" eb="116">
      <t>アンシン</t>
    </rPh>
    <rPh sb="118" eb="119">
      <t>ス</t>
    </rPh>
    <rPh sb="121" eb="122">
      <t>マタ</t>
    </rPh>
    <rPh sb="123" eb="125">
      <t>タテモノ</t>
    </rPh>
    <rPh sb="126" eb="128">
      <t>セツビ</t>
    </rPh>
    <rPh sb="129" eb="131">
      <t>レッカ</t>
    </rPh>
    <rPh sb="131" eb="133">
      <t>シュウキ</t>
    </rPh>
    <rPh sb="134" eb="135">
      <t>ナガ</t>
    </rPh>
    <rPh sb="139" eb="141">
      <t>ジョウキョウ</t>
    </rPh>
    <rPh sb="143" eb="145">
      <t>ショキ</t>
    </rPh>
    <rPh sb="145" eb="147">
      <t>ダンカイ</t>
    </rPh>
    <rPh sb="148" eb="150">
      <t>レッカ</t>
    </rPh>
    <rPh sb="150" eb="151">
      <t>ド</t>
    </rPh>
    <rPh sb="154" eb="155">
      <t>シ</t>
    </rPh>
    <rPh sb="164" eb="166">
      <t>タイオウ</t>
    </rPh>
    <rPh sb="168" eb="170">
      <t>ジュンビ</t>
    </rPh>
    <rPh sb="171" eb="173">
      <t>コウシン</t>
    </rPh>
    <rPh sb="174" eb="176">
      <t>ホシュウ</t>
    </rPh>
    <rPh sb="176" eb="178">
      <t>ジキ</t>
    </rPh>
    <rPh sb="179" eb="181">
      <t>セッテイ</t>
    </rPh>
    <rPh sb="184" eb="187">
      <t>ケイザイテキ</t>
    </rPh>
    <rPh sb="188" eb="190">
      <t>ヒヨウ</t>
    </rPh>
    <rPh sb="191" eb="193">
      <t>ホシュ</t>
    </rPh>
    <rPh sb="193" eb="195">
      <t>カンリ</t>
    </rPh>
    <rPh sb="201" eb="203">
      <t>ジュウミン</t>
    </rPh>
    <rPh sb="204" eb="206">
      <t>コダ</t>
    </rPh>
    <rPh sb="206" eb="208">
      <t>ジュウコ</t>
    </rPh>
    <rPh sb="209" eb="210">
      <t>ス</t>
    </rPh>
    <rPh sb="214" eb="215">
      <t>ヨウ</t>
    </rPh>
    <rPh sb="216" eb="218">
      <t>ミマモ</t>
    </rPh>
    <rPh sb="220" eb="222">
      <t>ホウコク</t>
    </rPh>
    <rPh sb="225" eb="227">
      <t>セイド</t>
    </rPh>
    <rPh sb="229" eb="230">
      <t>ヨ</t>
    </rPh>
    <rPh sb="231" eb="233">
      <t>ダンチ</t>
    </rPh>
    <rPh sb="234" eb="236">
      <t>アンシン</t>
    </rPh>
    <rPh sb="238" eb="240">
      <t>イツ</t>
    </rPh>
    <rPh sb="244" eb="246">
      <t>カイテキ</t>
    </rPh>
    <rPh sb="247" eb="248">
      <t>ス</t>
    </rPh>
    <rPh sb="249" eb="250">
      <t>ツヅ</t>
    </rPh>
    <rPh sb="252" eb="254">
      <t>ゲンテン</t>
    </rPh>
    <phoneticPr fontId="1"/>
  </si>
  <si>
    <r>
      <t xml:space="preserve">  GHは現在専門チーム(国土交通省統計下段参照)もない、又は、記録も調べない、現組織の有り方を見直さなければ、次なる第5回大修繕を含め、管理会社の計画のまま進める賃貸マンション的管理になると言い切れる。その先には修繕費値上げが待ち受けている。今回の管理会社作成の長期修繕計画と値上案のように !!!!   </t>
    </r>
    <r>
      <rPr>
        <i/>
        <sz val="11"/>
        <color theme="1"/>
        <rFont val="游ゴシック"/>
        <family val="3"/>
        <charset val="128"/>
        <scheme val="minor"/>
      </rPr>
      <t xml:space="preserve"> 注:2009年の工事は企業庁水道局と打ち合わせて県水移管を前提にした工事だが、まったく生かされていない結果となっている。多くの人と関係者が時間を要したことが,説明がない限り無駄であったことになる　!!!</t>
    </r>
    <rPh sb="5" eb="7">
      <t>ゲンザイ</t>
    </rPh>
    <rPh sb="7" eb="9">
      <t>センモン</t>
    </rPh>
    <rPh sb="13" eb="15">
      <t>コクド</t>
    </rPh>
    <rPh sb="15" eb="18">
      <t>コウツウショウ</t>
    </rPh>
    <rPh sb="18" eb="20">
      <t>トウケイ</t>
    </rPh>
    <rPh sb="20" eb="22">
      <t>ゲダン</t>
    </rPh>
    <rPh sb="22" eb="24">
      <t>サンショウ</t>
    </rPh>
    <rPh sb="29" eb="30">
      <t>マタ</t>
    </rPh>
    <rPh sb="32" eb="34">
      <t>キロク</t>
    </rPh>
    <rPh sb="35" eb="36">
      <t>シラ</t>
    </rPh>
    <rPh sb="40" eb="41">
      <t>ゲン</t>
    </rPh>
    <rPh sb="41" eb="43">
      <t>ソシキ</t>
    </rPh>
    <rPh sb="44" eb="45">
      <t>ア</t>
    </rPh>
    <rPh sb="46" eb="47">
      <t>カタ</t>
    </rPh>
    <rPh sb="48" eb="50">
      <t>ミナオ</t>
    </rPh>
    <rPh sb="56" eb="57">
      <t>ツギ</t>
    </rPh>
    <rPh sb="59" eb="60">
      <t>ダイ</t>
    </rPh>
    <rPh sb="61" eb="62">
      <t>カイ</t>
    </rPh>
    <rPh sb="62" eb="65">
      <t>ダイシュウゼン</t>
    </rPh>
    <rPh sb="66" eb="67">
      <t>フク</t>
    </rPh>
    <rPh sb="69" eb="71">
      <t>カンリ</t>
    </rPh>
    <rPh sb="71" eb="73">
      <t>ガイシャ</t>
    </rPh>
    <rPh sb="74" eb="76">
      <t>ケイカク</t>
    </rPh>
    <rPh sb="79" eb="80">
      <t>スス</t>
    </rPh>
    <rPh sb="82" eb="84">
      <t>チンタイ</t>
    </rPh>
    <rPh sb="89" eb="90">
      <t>テキ</t>
    </rPh>
    <rPh sb="90" eb="92">
      <t>カンリ</t>
    </rPh>
    <rPh sb="96" eb="97">
      <t>イ</t>
    </rPh>
    <rPh sb="98" eb="99">
      <t>キ</t>
    </rPh>
    <rPh sb="104" eb="105">
      <t>サキ</t>
    </rPh>
    <rPh sb="107" eb="110">
      <t>シュウゼンヒ</t>
    </rPh>
    <rPh sb="110" eb="112">
      <t>ネア</t>
    </rPh>
    <rPh sb="114" eb="115">
      <t>マ</t>
    </rPh>
    <rPh sb="116" eb="117">
      <t>ウ</t>
    </rPh>
    <rPh sb="122" eb="124">
      <t>コンカイ</t>
    </rPh>
    <rPh sb="125" eb="127">
      <t>カンリ</t>
    </rPh>
    <rPh sb="127" eb="129">
      <t>ガイシャ</t>
    </rPh>
    <rPh sb="129" eb="131">
      <t>サクセイ</t>
    </rPh>
    <rPh sb="132" eb="134">
      <t>チョウキ</t>
    </rPh>
    <rPh sb="134" eb="136">
      <t>シュウゼン</t>
    </rPh>
    <rPh sb="136" eb="138">
      <t>ケイカク</t>
    </rPh>
    <rPh sb="139" eb="141">
      <t>ネア</t>
    </rPh>
    <rPh sb="141" eb="142">
      <t>アン</t>
    </rPh>
    <rPh sb="155" eb="156">
      <t>チュウ</t>
    </rPh>
    <rPh sb="161" eb="162">
      <t>ネン</t>
    </rPh>
    <rPh sb="163" eb="165">
      <t>コウジ</t>
    </rPh>
    <rPh sb="166" eb="169">
      <t>キギョウチョウ</t>
    </rPh>
    <rPh sb="169" eb="172">
      <t>スイドウキョク</t>
    </rPh>
    <rPh sb="173" eb="174">
      <t>ウ</t>
    </rPh>
    <rPh sb="175" eb="176">
      <t>ア</t>
    </rPh>
    <rPh sb="179" eb="181">
      <t>ケンスイ</t>
    </rPh>
    <rPh sb="181" eb="183">
      <t>イカン</t>
    </rPh>
    <rPh sb="184" eb="186">
      <t>ゼンテイ</t>
    </rPh>
    <rPh sb="189" eb="191">
      <t>コウジ</t>
    </rPh>
    <rPh sb="198" eb="199">
      <t>イ</t>
    </rPh>
    <rPh sb="206" eb="208">
      <t>ケッカ</t>
    </rPh>
    <rPh sb="215" eb="216">
      <t>オオ</t>
    </rPh>
    <rPh sb="218" eb="219">
      <t>ヒト</t>
    </rPh>
    <rPh sb="220" eb="223">
      <t>カンケイシャ</t>
    </rPh>
    <rPh sb="224" eb="226">
      <t>ジカン</t>
    </rPh>
    <rPh sb="227" eb="228">
      <t>ヨウ</t>
    </rPh>
    <rPh sb="234" eb="236">
      <t>セツメイ</t>
    </rPh>
    <rPh sb="239" eb="240">
      <t>カギ</t>
    </rPh>
    <rPh sb="241" eb="243">
      <t>ムダ</t>
    </rPh>
    <phoneticPr fontId="1"/>
  </si>
  <si>
    <t>★築50年記念事業　階段室前アプローチ・階段赤御影石張り改修↑</t>
    <rPh sb="1" eb="2">
      <t>チク</t>
    </rPh>
    <rPh sb="4" eb="5">
      <t>ネン</t>
    </rPh>
    <rPh sb="5" eb="7">
      <t>キネン</t>
    </rPh>
    <rPh sb="7" eb="9">
      <t>ジギョウ</t>
    </rPh>
    <rPh sb="10" eb="12">
      <t>カイダン</t>
    </rPh>
    <rPh sb="12" eb="13">
      <t>シツ</t>
    </rPh>
    <rPh sb="13" eb="14">
      <t>マエ</t>
    </rPh>
    <rPh sb="20" eb="22">
      <t>カイダン</t>
    </rPh>
    <rPh sb="22" eb="23">
      <t>アカ</t>
    </rPh>
    <rPh sb="23" eb="25">
      <t>ミカゲ</t>
    </rPh>
    <rPh sb="25" eb="26">
      <t>イシ</t>
    </rPh>
    <rPh sb="26" eb="27">
      <t>バ</t>
    </rPh>
    <rPh sb="28" eb="30">
      <t>カイシュウ</t>
    </rPh>
    <phoneticPr fontId="1"/>
  </si>
  <si>
    <t>③　2018年給水管更新工事は2009年の約5000万円の給水管更新工事と重複した工事をしている。この重複工事の必要性に関する説明は一切されていない、給水管更新工事と増圧ポンプの設置に多くのページを割いてているが、一言も説明がない。給水管の管径は150㎜から100㎜になっている。この給水本管から棟への引込管は細いのだが</t>
    <rPh sb="59" eb="61">
      <t>チョウフク</t>
    </rPh>
    <rPh sb="150" eb="152">
      <t>キュウスイ</t>
    </rPh>
    <rPh sb="156" eb="157">
      <t>トウヒキコミカンホソ</t>
    </rPh>
    <phoneticPr fontId="1"/>
  </si>
  <si>
    <t>私の今後30年の長期修繕計画管理表</t>
    <rPh sb="0" eb="1">
      <t>ワタシ</t>
    </rPh>
    <rPh sb="2" eb="4">
      <t>コンゴ</t>
    </rPh>
    <rPh sb="6" eb="7">
      <t>ネン</t>
    </rPh>
    <rPh sb="8" eb="10">
      <t>チョウキ</t>
    </rPh>
    <rPh sb="10" eb="12">
      <t>シュウゼン</t>
    </rPh>
    <rPh sb="12" eb="14">
      <t>ケイカク</t>
    </rPh>
    <rPh sb="14" eb="16">
      <t>カンリ</t>
    </rPh>
    <rPh sb="16" eb="17">
      <t>ヒョウ</t>
    </rPh>
    <phoneticPr fontId="17"/>
  </si>
  <si>
    <t>★ガス管更新１９９８年にポリエチレン管に更新(引込埋設管・棟一階床下横引き)棟内PS内竪管白ガス管(継手錆止め済)共更新不用(東京ガス調べ)</t>
    <rPh sb="3" eb="4">
      <t>カン</t>
    </rPh>
    <rPh sb="4" eb="6">
      <t>コウシン</t>
    </rPh>
    <rPh sb="10" eb="11">
      <t>ネン</t>
    </rPh>
    <rPh sb="18" eb="19">
      <t>カン</t>
    </rPh>
    <rPh sb="20" eb="22">
      <t>コウシン</t>
    </rPh>
    <rPh sb="23" eb="25">
      <t>ヒキコミ</t>
    </rPh>
    <rPh sb="25" eb="27">
      <t>マイセツ</t>
    </rPh>
    <rPh sb="27" eb="28">
      <t>カン</t>
    </rPh>
    <rPh sb="29" eb="30">
      <t>トウ</t>
    </rPh>
    <rPh sb="30" eb="32">
      <t>イッカイ</t>
    </rPh>
    <rPh sb="32" eb="34">
      <t>ユカシタ</t>
    </rPh>
    <rPh sb="34" eb="35">
      <t>ヨコ</t>
    </rPh>
    <rPh sb="35" eb="36">
      <t>ビ</t>
    </rPh>
    <rPh sb="38" eb="39">
      <t>トウ</t>
    </rPh>
    <rPh sb="39" eb="40">
      <t>ナイ</t>
    </rPh>
    <rPh sb="42" eb="43">
      <t>ナイ</t>
    </rPh>
    <rPh sb="43" eb="45">
      <t>タテカン</t>
    </rPh>
    <rPh sb="45" eb="46">
      <t>シロ</t>
    </rPh>
    <rPh sb="48" eb="49">
      <t>カン</t>
    </rPh>
    <rPh sb="63" eb="65">
      <t>トウキョウ</t>
    </rPh>
    <rPh sb="67" eb="68">
      <t>シラトモコウシンフヨウ</t>
    </rPh>
    <phoneticPr fontId="1"/>
  </si>
  <si>
    <t>←鉄製をステンレスに現デザインでグレードアップ</t>
    <rPh sb="1" eb="3">
      <t>テツセイ</t>
    </rPh>
    <rPh sb="10" eb="11">
      <t>ゲン</t>
    </rPh>
    <phoneticPr fontId="1"/>
  </si>
  <si>
    <t>←サッシ更新前倒し</t>
    <rPh sb="4" eb="6">
      <t>コウシン</t>
    </rPh>
    <rPh sb="6" eb="8">
      <t>マエダオ</t>
    </rPh>
    <phoneticPr fontId="5"/>
  </si>
  <si>
    <t>②　アルミサッシの適切な維持管理方法として、戸車全取替え20年一度、定期的な点検・補修とサッシのクリーニングにより長期にわたって安心して使い続けることができる。</t>
    <rPh sb="9" eb="11">
      <t>テキセツ</t>
    </rPh>
    <rPh sb="12" eb="14">
      <t>イジ</t>
    </rPh>
    <rPh sb="14" eb="16">
      <t>カンリ</t>
    </rPh>
    <rPh sb="16" eb="18">
      <t>ホウホウ</t>
    </rPh>
    <rPh sb="22" eb="24">
      <t>トグルマ</t>
    </rPh>
    <rPh sb="24" eb="25">
      <t>ゼン</t>
    </rPh>
    <rPh sb="25" eb="27">
      <t>トリカ</t>
    </rPh>
    <rPh sb="30" eb="31">
      <t>ネン</t>
    </rPh>
    <rPh sb="31" eb="33">
      <t>イチド</t>
    </rPh>
    <rPh sb="34" eb="37">
      <t>テイキテキ</t>
    </rPh>
    <rPh sb="38" eb="40">
      <t>テンケン</t>
    </rPh>
    <rPh sb="41" eb="43">
      <t>ホシュウ</t>
    </rPh>
    <rPh sb="57" eb="59">
      <t>チョウキ</t>
    </rPh>
    <rPh sb="64" eb="66">
      <t>アンシン</t>
    </rPh>
    <rPh sb="68" eb="69">
      <t>ツカ</t>
    </rPh>
    <rPh sb="70" eb="71">
      <t>ツヅ</t>
    </rPh>
    <phoneticPr fontId="1"/>
  </si>
  <si>
    <t>　又、ステンレス等に取り換えることにより、鉄部塗装と手摺の補修も無くなり長期的視点で見るべきと考える。アルミサッシの更新は長期計画では早くから計画されていたが、借入金で2026年に繰上げ更新できる。又、同様に窓・ベランダ手摺も繰上げ更新できることがわかり大きな発見である。</t>
    <rPh sb="1" eb="2">
      <t>マタ</t>
    </rPh>
    <rPh sb="8" eb="9">
      <t>トウ</t>
    </rPh>
    <rPh sb="10" eb="11">
      <t>ト</t>
    </rPh>
    <rPh sb="12" eb="13">
      <t>カ</t>
    </rPh>
    <rPh sb="21" eb="23">
      <t>テツブ</t>
    </rPh>
    <rPh sb="23" eb="25">
      <t>トソウ</t>
    </rPh>
    <rPh sb="26" eb="28">
      <t>テスリ</t>
    </rPh>
    <rPh sb="29" eb="31">
      <t>ホシュウ</t>
    </rPh>
    <rPh sb="32" eb="33">
      <t>ナ</t>
    </rPh>
    <rPh sb="36" eb="39">
      <t>チョウキテキ</t>
    </rPh>
    <rPh sb="39" eb="41">
      <t>シテン</t>
    </rPh>
    <rPh sb="42" eb="43">
      <t>ミ</t>
    </rPh>
    <rPh sb="47" eb="48">
      <t>カンガ</t>
    </rPh>
    <rPh sb="80" eb="82">
      <t>カリイレ</t>
    </rPh>
    <rPh sb="82" eb="83">
      <t>キン</t>
    </rPh>
    <rPh sb="88" eb="89">
      <t>ネン</t>
    </rPh>
    <rPh sb="90" eb="92">
      <t>クリア</t>
    </rPh>
    <rPh sb="93" eb="95">
      <t>コウシン</t>
    </rPh>
    <rPh sb="99" eb="100">
      <t>マタ</t>
    </rPh>
    <rPh sb="101" eb="103">
      <t>ドウヨウ</t>
    </rPh>
    <rPh sb="104" eb="105">
      <t>マド</t>
    </rPh>
    <rPh sb="110" eb="112">
      <t>テスリ</t>
    </rPh>
    <rPh sb="113" eb="115">
      <t>クリア</t>
    </rPh>
    <rPh sb="116" eb="118">
      <t>コウシン</t>
    </rPh>
    <rPh sb="127" eb="128">
      <t>オオ</t>
    </rPh>
    <rPh sb="130" eb="132">
      <t>ハッケン</t>
    </rPh>
    <phoneticPr fontId="1"/>
  </si>
  <si>
    <t>２０２１/０２/０２追記</t>
    <rPh sb="10" eb="12">
      <t>ツイキ</t>
    </rPh>
    <phoneticPr fontId="1"/>
  </si>
  <si>
    <t>←専用庭フェンス更新(972m)と建物周り(887m) 2021/02工事費変更</t>
    <rPh sb="1" eb="3">
      <t>センヨウ</t>
    </rPh>
    <rPh sb="3" eb="4">
      <t>ニワ</t>
    </rPh>
    <rPh sb="8" eb="10">
      <t>コウシン</t>
    </rPh>
    <rPh sb="17" eb="19">
      <t>タテモノ</t>
    </rPh>
    <rPh sb="19" eb="20">
      <t>マワ</t>
    </rPh>
    <rPh sb="35" eb="37">
      <t>コウジ</t>
    </rPh>
    <rPh sb="37" eb="38">
      <t>ヒ</t>
    </rPh>
    <rPh sb="38" eb="40">
      <t>ヘンコウ</t>
    </rPh>
    <phoneticPr fontId="1"/>
  </si>
  <si>
    <t>←専用庭フェンス更新(972m)と建物周り(887m) 2021/02工事費変更</t>
    <rPh sb="1" eb="3">
      <t>センヨウ</t>
    </rPh>
    <rPh sb="3" eb="4">
      <t>ニワ</t>
    </rPh>
    <rPh sb="8" eb="10">
      <t>コウシン</t>
    </rPh>
    <rPh sb="17" eb="19">
      <t>タテモノ</t>
    </rPh>
    <rPh sb="19" eb="20">
      <t>マワ</t>
    </rPh>
    <phoneticPr fontId="1"/>
  </si>
  <si>
    <t>※2021/02/20フェンス工事費変更</t>
    <rPh sb="15" eb="17">
      <t>コウジ</t>
    </rPh>
    <rPh sb="17" eb="18">
      <t>ヒ</t>
    </rPh>
    <rPh sb="18" eb="20">
      <t>ヘンコウ</t>
    </rPh>
    <phoneticPr fontId="1"/>
  </si>
  <si>
    <t>49年</t>
    <rPh sb="2" eb="3">
      <t>ネン</t>
    </rPh>
    <phoneticPr fontId="1"/>
  </si>
  <si>
    <t>40年</t>
    <rPh sb="2" eb="3">
      <t>ネン</t>
    </rPh>
    <phoneticPr fontId="1"/>
  </si>
  <si>
    <t>年円</t>
    <rPh sb="0" eb="1">
      <t>ネン</t>
    </rPh>
    <rPh sb="1" eb="2">
      <t>エン</t>
    </rPh>
    <phoneticPr fontId="1"/>
  </si>
  <si>
    <t>台年円</t>
    <rPh sb="0" eb="1">
      <t>ダイ</t>
    </rPh>
    <rPh sb="1" eb="2">
      <t>ネン</t>
    </rPh>
    <rPh sb="2" eb="3">
      <t>エン</t>
    </rPh>
    <phoneticPr fontId="1"/>
  </si>
  <si>
    <t>台月円</t>
    <rPh sb="0" eb="1">
      <t>ダイ</t>
    </rPh>
    <rPh sb="1" eb="2">
      <t>ツキ</t>
    </rPh>
    <rPh sb="2" eb="3">
      <t>エン</t>
    </rPh>
    <phoneticPr fontId="1"/>
  </si>
  <si>
    <t>減価償却費</t>
    <rPh sb="0" eb="5">
      <t>ゲンカショウキャクヒ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</si>
</sst>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Red]\-#,##0\ "/>
    <numFmt numFmtId="177" formatCode="0_ "/>
    <numFmt numFmtId="178" formatCode="#,##0.000;[Red]\-#,##0.000"/>
    <numFmt numFmtId="179" formatCode="#,##0.0000;[Red]\-#,##0.0000"/>
  </numFmts>
  <fonts count="46" x14ac:knownFonts="1">
    <font>
      <sz val="11"/>
      <color theme="1"/>
      <name val="游ゴシック"/>
      <family val="2"/>
      <charset val="128"/>
      <scheme val="minor"/>
    </font>
    <font>
      <sz val="6"/>
      <name val="游ゴシック"/>
      <family val="2"/>
      <charset val="128"/>
      <scheme val="minor"/>
    </font>
    <font>
      <sz val="11"/>
      <name val="ＭＳ 明朝"/>
      <family val="1"/>
      <charset val="128"/>
    </font>
    <font>
      <sz val="12"/>
      <name val="ＭＳ ゴシック"/>
      <family val="3"/>
      <charset val="128"/>
    </font>
    <font>
      <u/>
      <sz val="20"/>
      <name val="ＭＳ 明朝"/>
      <family val="1"/>
      <charset val="128"/>
    </font>
    <font>
      <sz val="6"/>
      <name val="ＭＳ Ｐ明朝"/>
      <family val="1"/>
      <charset val="128"/>
    </font>
    <font>
      <sz val="12"/>
      <name val="ＭＳ 明朝"/>
      <family val="1"/>
      <charset val="128"/>
    </font>
    <font>
      <sz val="11"/>
      <name val="ＭＳ ゴシック"/>
      <family val="3"/>
      <charset val="128"/>
    </font>
    <font>
      <u/>
      <sz val="11"/>
      <name val="ＭＳ 明朝"/>
      <family val="1"/>
      <charset val="128"/>
    </font>
    <font>
      <sz val="6"/>
      <name val="ＭＳ 明朝"/>
      <family val="1"/>
      <charset val="128"/>
    </font>
    <font>
      <sz val="10"/>
      <name val="ＭＳ 明朝"/>
      <family val="1"/>
      <charset val="128"/>
    </font>
    <font>
      <i/>
      <sz val="10"/>
      <name val="ＭＳ 明朝"/>
      <family val="1"/>
      <charset val="128"/>
    </font>
    <font>
      <b/>
      <sz val="10"/>
      <name val="ＭＳ 明朝"/>
      <family val="1"/>
      <charset val="128"/>
    </font>
    <font>
      <sz val="10"/>
      <color indexed="12"/>
      <name val="ＭＳ ゴシック"/>
      <family val="3"/>
      <charset val="128"/>
    </font>
    <font>
      <b/>
      <sz val="10"/>
      <color indexed="12"/>
      <name val="ＭＳ 明朝"/>
      <family val="1"/>
      <charset val="128"/>
    </font>
    <font>
      <b/>
      <sz val="11"/>
      <name val="ＭＳ 明朝"/>
      <family val="1"/>
      <charset val="128"/>
    </font>
    <font>
      <sz val="10"/>
      <color indexed="12"/>
      <name val="ＭＳ 明朝"/>
      <family val="1"/>
      <charset val="128"/>
    </font>
    <font>
      <sz val="9"/>
      <color rgb="FF0000FF"/>
      <name val="ＭＳ 明朝"/>
      <family val="1"/>
      <charset val="128"/>
    </font>
    <font>
      <sz val="8"/>
      <color indexed="12"/>
      <name val="ＭＳ 明朝"/>
      <family val="1"/>
      <charset val="128"/>
    </font>
    <font>
      <sz val="10"/>
      <color rgb="FFFF0000"/>
      <name val="ＭＳ 明朝"/>
      <family val="1"/>
      <charset val="128"/>
    </font>
    <font>
      <sz val="9"/>
      <color indexed="12"/>
      <name val="ＭＳ 明朝"/>
      <family val="1"/>
      <charset val="128"/>
    </font>
    <font>
      <sz val="6"/>
      <color indexed="12"/>
      <name val="ＭＳ 明朝"/>
      <family val="1"/>
      <charset val="128"/>
    </font>
    <font>
      <sz val="10"/>
      <color rgb="FF0000FF"/>
      <name val="ＭＳ 明朝"/>
      <family val="1"/>
      <charset val="128"/>
    </font>
    <font>
      <sz val="8"/>
      <color rgb="FF0000FF"/>
      <name val="ＭＳ 明朝"/>
      <family val="1"/>
      <charset val="128"/>
    </font>
    <font>
      <b/>
      <sz val="10"/>
      <color indexed="12"/>
      <name val="ＭＳ ゴシック"/>
      <family val="3"/>
      <charset val="128"/>
    </font>
    <font>
      <b/>
      <sz val="10"/>
      <color rgb="FFFF0000"/>
      <name val="ＭＳ 明朝"/>
      <family val="1"/>
      <charset val="128"/>
    </font>
    <font>
      <sz val="10"/>
      <color indexed="10"/>
      <name val="ＭＳ 明朝"/>
      <family val="1"/>
      <charset val="128"/>
    </font>
    <font>
      <sz val="10"/>
      <color rgb="FF000000"/>
      <name val="ＭＳ 明朝"/>
      <family val="1"/>
      <charset val="128"/>
    </font>
    <font>
      <sz val="9"/>
      <name val="ＭＳ 明朝"/>
      <family val="1"/>
      <charset val="128"/>
    </font>
    <font>
      <sz val="8"/>
      <name val="ＭＳ 明朝"/>
      <family val="1"/>
      <charset val="128"/>
    </font>
    <font>
      <b/>
      <sz val="9"/>
      <color rgb="FFFF0000"/>
      <name val="ＭＳ 明朝"/>
      <family val="1"/>
      <charset val="128"/>
    </font>
    <font>
      <b/>
      <sz val="11"/>
      <color theme="1"/>
      <name val="游ゴシック"/>
      <family val="3"/>
      <charset val="128"/>
      <scheme val="minor"/>
    </font>
    <font>
      <i/>
      <sz val="10"/>
      <color indexed="12"/>
      <name val="ＭＳ 明朝"/>
      <family val="1"/>
      <charset val="128"/>
    </font>
    <font>
      <sz val="11"/>
      <color theme="1"/>
      <name val="游ゴシック"/>
      <family val="3"/>
      <charset val="128"/>
      <scheme val="minor"/>
    </font>
    <font>
      <u/>
      <sz val="11"/>
      <color theme="1"/>
      <name val="游ゴシック"/>
      <family val="3"/>
      <charset val="128"/>
      <scheme val="minor"/>
    </font>
    <font>
      <b/>
      <sz val="12"/>
      <color theme="1"/>
      <name val="游ゴシック"/>
      <family val="3"/>
      <charset val="128"/>
      <scheme val="minor"/>
    </font>
    <font>
      <i/>
      <sz val="11"/>
      <color theme="1"/>
      <name val="游ゴシック"/>
      <family val="3"/>
      <charset val="128"/>
      <scheme val="minor"/>
    </font>
    <font>
      <b/>
      <u/>
      <sz val="11"/>
      <color theme="1"/>
      <name val="游ゴシック"/>
      <family val="3"/>
      <charset val="128"/>
      <scheme val="minor"/>
    </font>
    <font>
      <b/>
      <sz val="9"/>
      <color theme="8" tint="-0.249977111117893"/>
      <name val="ＭＳ 明朝"/>
      <family val="1"/>
      <charset val="128"/>
    </font>
    <font>
      <b/>
      <i/>
      <sz val="11"/>
      <color theme="1"/>
      <name val="游ゴシック"/>
      <family val="3"/>
      <charset val="128"/>
      <scheme val="minor"/>
    </font>
    <font>
      <sz val="11"/>
      <color theme="1"/>
      <name val="游ゴシック"/>
      <family val="2"/>
      <charset val="128"/>
      <scheme val="minor"/>
    </font>
    <font>
      <sz val="10"/>
      <color theme="4" tint="-0.499984740745262"/>
      <name val="ＭＳ 明朝"/>
      <family val="1"/>
      <charset val="128"/>
    </font>
    <font>
      <sz val="8"/>
      <color theme="1"/>
      <name val="游ゴシック"/>
      <family val="2"/>
      <charset val="128"/>
      <scheme val="minor"/>
    </font>
    <font>
      <sz val="9"/>
      <color rgb="FFFF0000"/>
      <name val="ＭＳ 明朝"/>
      <family val="1"/>
      <charset val="128"/>
    </font>
    <font>
      <sz val="8"/>
      <color theme="1"/>
      <name val="游ゴシック"/>
      <family val="3"/>
      <charset val="128"/>
      <scheme val="minor"/>
    </font>
    <font>
      <u/>
      <sz val="10"/>
      <name val="ＭＳ 明朝"/>
      <family val="1"/>
      <charset val="128"/>
    </font>
  </fonts>
  <fills count="15">
    <fill>
      <patternFill patternType="none"/>
    </fill>
    <fill>
      <patternFill patternType="gray125"/>
    </fill>
    <fill>
      <patternFill patternType="solid">
        <fgColor indexed="9"/>
        <bgColor indexed="64"/>
      </patternFill>
    </fill>
    <fill>
      <patternFill patternType="solid">
        <fgColor rgb="FF00FF99"/>
        <bgColor indexed="64"/>
      </patternFill>
    </fill>
    <fill>
      <patternFill patternType="solid">
        <fgColor rgb="FFFF9999"/>
        <bgColor indexed="64"/>
      </patternFill>
    </fill>
    <fill>
      <patternFill patternType="solid">
        <fgColor theme="5" tint="0.59999389629810485"/>
        <bgColor indexed="64"/>
      </patternFill>
    </fill>
    <fill>
      <patternFill patternType="solid">
        <fgColor rgb="FFFFFF00"/>
        <bgColor indexed="64"/>
      </patternFill>
    </fill>
    <fill>
      <patternFill patternType="solid">
        <fgColor theme="5" tint="0.39997558519241921"/>
        <bgColor indexed="64"/>
      </patternFill>
    </fill>
    <fill>
      <patternFill patternType="solid">
        <fgColor indexed="44"/>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indexed="13"/>
        <bgColor indexed="64"/>
      </patternFill>
    </fill>
    <fill>
      <patternFill patternType="solid">
        <fgColor theme="7" tint="0.39997558519241921"/>
        <bgColor indexed="64"/>
      </patternFill>
    </fill>
    <fill>
      <patternFill patternType="solid">
        <fgColor rgb="FFFFC000"/>
        <bgColor indexed="64"/>
      </patternFill>
    </fill>
  </fills>
  <borders count="167">
    <border>
      <left/>
      <right/>
      <top/>
      <bottom/>
      <diagonal/>
    </border>
    <border>
      <left style="medium">
        <color indexed="64"/>
      </left>
      <right/>
      <top style="medium">
        <color indexed="64"/>
      </top>
      <bottom/>
      <diagonal/>
    </border>
    <border>
      <left/>
      <right/>
      <top style="medium">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diagonal/>
    </border>
    <border>
      <left/>
      <right style="medium">
        <color indexed="64"/>
      </right>
      <top/>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ck">
        <color indexed="64"/>
      </left>
      <right style="thin">
        <color indexed="64"/>
      </right>
      <top style="medium">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ck">
        <color indexed="64"/>
      </left>
      <right style="thin">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style="thick">
        <color indexed="64"/>
      </left>
      <right style="thin">
        <color indexed="64"/>
      </right>
      <top style="hair">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thick">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ck">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ck">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ck">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bottom/>
      <diagonal/>
    </border>
    <border>
      <left style="thin">
        <color indexed="64"/>
      </left>
      <right style="medium">
        <color indexed="64"/>
      </right>
      <top/>
      <bottom/>
      <diagonal/>
    </border>
    <border>
      <left style="thick">
        <color indexed="64"/>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ck">
        <color indexed="64"/>
      </left>
      <right style="thin">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ck">
        <color indexed="64"/>
      </left>
      <right style="thin">
        <color indexed="64"/>
      </right>
      <top style="double">
        <color indexed="64"/>
      </top>
      <bottom style="thin">
        <color indexed="64"/>
      </bottom>
      <diagonal/>
    </border>
    <border>
      <left style="thin">
        <color indexed="64"/>
      </left>
      <right/>
      <top style="double">
        <color indexed="64"/>
      </top>
      <bottom/>
      <diagonal/>
    </border>
    <border>
      <left style="medium">
        <color indexed="64"/>
      </left>
      <right style="medium">
        <color indexed="64"/>
      </right>
      <top style="double">
        <color indexed="64"/>
      </top>
      <bottom/>
      <diagonal/>
    </border>
    <border>
      <left style="thick">
        <color indexed="64"/>
      </left>
      <right/>
      <top style="thin">
        <color indexed="64"/>
      </top>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style="double">
        <color indexed="64"/>
      </top>
      <bottom/>
      <diagonal/>
    </border>
    <border>
      <left/>
      <right style="thin">
        <color indexed="64"/>
      </right>
      <top style="double">
        <color indexed="64"/>
      </top>
      <bottom/>
      <diagonal/>
    </border>
    <border>
      <left style="thick">
        <color indexed="64"/>
      </left>
      <right style="thin">
        <color indexed="64"/>
      </right>
      <top style="double">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style="thin">
        <color indexed="64"/>
      </right>
      <top style="thin">
        <color indexed="64"/>
      </top>
      <bottom style="medium">
        <color indexed="64"/>
      </bottom>
      <diagonal/>
    </border>
    <border>
      <left/>
      <right style="thin">
        <color indexed="64"/>
      </right>
      <top style="hair">
        <color indexed="64"/>
      </top>
      <bottom/>
      <diagonal/>
    </border>
    <border>
      <left/>
      <right/>
      <top style="hair">
        <color indexed="64"/>
      </top>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thick">
        <color indexed="64"/>
      </left>
      <right style="thin">
        <color indexed="64"/>
      </right>
      <top style="hair">
        <color indexed="64"/>
      </top>
      <bottom/>
      <diagonal/>
    </border>
    <border>
      <left style="medium">
        <color indexed="64"/>
      </left>
      <right style="medium">
        <color indexed="64"/>
      </right>
      <top/>
      <bottom style="hair">
        <color indexed="64"/>
      </bottom>
      <diagonal/>
    </border>
    <border>
      <left style="medium">
        <color indexed="64"/>
      </left>
      <right style="thin">
        <color indexed="64"/>
      </right>
      <top style="double">
        <color indexed="64"/>
      </top>
      <bottom style="thin">
        <color indexed="64"/>
      </bottom>
      <diagonal/>
    </border>
    <border>
      <left style="thick">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thin">
        <color indexed="64"/>
      </top>
      <bottom style="thin">
        <color indexed="64"/>
      </bottom>
      <diagonal/>
    </border>
    <border>
      <left style="thick">
        <color indexed="64"/>
      </left>
      <right/>
      <top/>
      <bottom/>
      <diagonal/>
    </border>
    <border>
      <left style="thin">
        <color indexed="64"/>
      </left>
      <right/>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ck">
        <color indexed="64"/>
      </left>
      <right style="hair">
        <color indexed="64"/>
      </right>
      <top style="hair">
        <color indexed="64"/>
      </top>
      <bottom style="hair">
        <color indexed="64"/>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thick">
        <color indexed="64"/>
      </left>
      <right style="hair">
        <color indexed="64"/>
      </right>
      <top style="hair">
        <color indexed="64"/>
      </top>
      <bottom style="medium">
        <color indexed="64"/>
      </bottom>
      <diagonal/>
    </border>
    <border>
      <left style="medium">
        <color indexed="64"/>
      </left>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hair">
        <color indexed="64"/>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ck">
        <color indexed="64"/>
      </left>
      <right style="thin">
        <color indexed="64"/>
      </right>
      <top style="medium">
        <color indexed="64"/>
      </top>
      <bottom style="double">
        <color indexed="64"/>
      </bottom>
      <diagonal/>
    </border>
    <border>
      <left/>
      <right/>
      <top style="thin">
        <color indexed="64"/>
      </top>
      <bottom style="double">
        <color indexed="64"/>
      </bottom>
      <diagonal/>
    </border>
    <border>
      <left/>
      <right style="medium">
        <color indexed="64"/>
      </right>
      <top style="medium">
        <color indexed="64"/>
      </top>
      <bottom style="hair">
        <color indexed="64"/>
      </bottom>
      <diagonal/>
    </border>
  </borders>
  <cellStyleXfs count="4">
    <xf numFmtId="0" fontId="0" fillId="0" borderId="0">
      <alignment vertical="center"/>
    </xf>
    <xf numFmtId="0" fontId="2" fillId="0" borderId="0"/>
    <xf numFmtId="38" fontId="2" fillId="0" borderId="0" applyFont="0" applyFill="0" applyBorder="0" applyAlignment="0" applyProtection="0"/>
    <xf numFmtId="38" fontId="40" fillId="0" borderId="0" applyFont="0" applyFill="0" applyBorder="0" applyAlignment="0" applyProtection="0">
      <alignment vertical="center"/>
    </xf>
  </cellStyleXfs>
  <cellXfs count="839">
    <xf numFmtId="0" fontId="0" fillId="0" borderId="0" xfId="0">
      <alignment vertical="center"/>
    </xf>
    <xf numFmtId="0" fontId="4" fillId="2" borderId="2" xfId="1" applyFont="1" applyFill="1" applyBorder="1" applyAlignment="1" applyProtection="1">
      <alignment horizontal="left" vertical="center"/>
      <protection hidden="1"/>
    </xf>
    <xf numFmtId="0" fontId="4" fillId="2" borderId="2" xfId="1" applyFont="1" applyFill="1" applyBorder="1" applyAlignment="1" applyProtection="1">
      <alignment horizontal="center" vertical="center"/>
      <protection hidden="1"/>
    </xf>
    <xf numFmtId="0" fontId="2" fillId="0" borderId="0" xfId="1"/>
    <xf numFmtId="38" fontId="2" fillId="0" borderId="0" xfId="1" applyNumberFormat="1"/>
    <xf numFmtId="38" fontId="10" fillId="2" borderId="63" xfId="1" applyNumberFormat="1" applyFont="1" applyFill="1" applyBorder="1" applyAlignment="1" applyProtection="1">
      <alignment horizontal="right"/>
      <protection hidden="1"/>
    </xf>
    <xf numFmtId="1" fontId="10" fillId="2" borderId="63" xfId="1" applyNumberFormat="1" applyFont="1" applyFill="1" applyBorder="1" applyAlignment="1" applyProtection="1">
      <alignment horizontal="center"/>
      <protection hidden="1"/>
    </xf>
    <xf numFmtId="38" fontId="10" fillId="2" borderId="51" xfId="1" applyNumberFormat="1" applyFont="1" applyFill="1" applyBorder="1" applyAlignment="1" applyProtection="1">
      <alignment horizontal="right"/>
      <protection hidden="1"/>
    </xf>
    <xf numFmtId="1" fontId="10" fillId="2" borderId="51" xfId="1" applyNumberFormat="1" applyFont="1" applyFill="1" applyBorder="1" applyAlignment="1" applyProtection="1">
      <alignment horizontal="center"/>
      <protection hidden="1"/>
    </xf>
    <xf numFmtId="38" fontId="10" fillId="2" borderId="51" xfId="2" applyFont="1" applyFill="1" applyBorder="1" applyAlignment="1" applyProtection="1">
      <alignment horizontal="center"/>
      <protection hidden="1"/>
    </xf>
    <xf numFmtId="0" fontId="2" fillId="0" borderId="51" xfId="1" applyBorder="1"/>
    <xf numFmtId="0" fontId="10" fillId="2" borderId="51" xfId="1" applyFont="1" applyFill="1" applyBorder="1" applyAlignment="1" applyProtection="1">
      <alignment horizontal="right"/>
      <protection hidden="1"/>
    </xf>
    <xf numFmtId="38" fontId="10" fillId="2" borderId="51" xfId="2" applyFont="1" applyFill="1" applyBorder="1" applyAlignment="1" applyProtection="1">
      <protection hidden="1"/>
    </xf>
    <xf numFmtId="38" fontId="2" fillId="0" borderId="51" xfId="1" applyNumberFormat="1" applyBorder="1"/>
    <xf numFmtId="0" fontId="2" fillId="0" borderId="70" xfId="1" applyBorder="1"/>
    <xf numFmtId="177" fontId="2" fillId="0" borderId="0" xfId="1" applyNumberFormat="1"/>
    <xf numFmtId="0" fontId="3" fillId="2" borderId="1" xfId="1" applyFont="1" applyFill="1" applyBorder="1" applyAlignment="1" applyProtection="1">
      <alignment horizontal="center" vertical="center"/>
      <protection hidden="1"/>
    </xf>
    <xf numFmtId="0" fontId="3" fillId="2" borderId="2" xfId="1" applyFont="1" applyFill="1" applyBorder="1" applyAlignment="1" applyProtection="1">
      <alignment horizontal="center" vertical="center"/>
      <protection hidden="1"/>
    </xf>
    <xf numFmtId="0" fontId="6" fillId="2" borderId="2" xfId="1" applyFont="1" applyFill="1" applyBorder="1" applyAlignment="1" applyProtection="1">
      <alignment horizontal="center" vertical="center"/>
      <protection hidden="1"/>
    </xf>
    <xf numFmtId="0" fontId="6" fillId="2" borderId="0" xfId="1" applyFont="1" applyFill="1" applyAlignment="1" applyProtection="1">
      <alignment horizontal="center" vertical="center"/>
      <protection hidden="1"/>
    </xf>
    <xf numFmtId="0" fontId="6" fillId="2" borderId="3" xfId="1" applyFont="1" applyFill="1" applyBorder="1" applyAlignment="1" applyProtection="1">
      <alignment horizontal="right" vertical="center" wrapText="1"/>
      <protection hidden="1"/>
    </xf>
    <xf numFmtId="0" fontId="6" fillId="2" borderId="3" xfId="1" applyFont="1" applyFill="1" applyBorder="1" applyAlignment="1" applyProtection="1">
      <alignment horizontal="right" vertical="center"/>
      <protection hidden="1"/>
    </xf>
    <xf numFmtId="0" fontId="2" fillId="0" borderId="2" xfId="1" applyBorder="1" applyAlignment="1">
      <alignment vertical="center"/>
    </xf>
    <xf numFmtId="0" fontId="2" fillId="0" borderId="0" xfId="1" applyAlignment="1">
      <alignment vertical="center"/>
    </xf>
    <xf numFmtId="38" fontId="0" fillId="0" borderId="0" xfId="2" applyFont="1" applyFill="1" applyBorder="1" applyAlignment="1">
      <alignment vertical="center"/>
    </xf>
    <xf numFmtId="38" fontId="10" fillId="2" borderId="8" xfId="1" applyNumberFormat="1" applyFont="1" applyFill="1" applyBorder="1" applyAlignment="1" applyProtection="1">
      <alignment horizontal="right" vertical="center"/>
      <protection hidden="1"/>
    </xf>
    <xf numFmtId="38" fontId="10" fillId="2" borderId="9" xfId="1" applyNumberFormat="1" applyFont="1" applyFill="1" applyBorder="1" applyAlignment="1" applyProtection="1">
      <alignment horizontal="right" vertical="center"/>
      <protection hidden="1"/>
    </xf>
    <xf numFmtId="1" fontId="10" fillId="0" borderId="10" xfId="1" applyNumberFormat="1" applyFont="1" applyBorder="1" applyAlignment="1" applyProtection="1">
      <alignment horizontal="center" vertical="center"/>
      <protection hidden="1"/>
    </xf>
    <xf numFmtId="1" fontId="10" fillId="4" borderId="10" xfId="1" applyNumberFormat="1" applyFont="1" applyFill="1" applyBorder="1" applyAlignment="1" applyProtection="1">
      <alignment horizontal="center" vertical="center"/>
      <protection hidden="1"/>
    </xf>
    <xf numFmtId="1" fontId="10" fillId="0" borderId="11" xfId="1" applyNumberFormat="1" applyFont="1" applyBorder="1" applyAlignment="1" applyProtection="1">
      <alignment horizontal="center" vertical="center"/>
      <protection hidden="1"/>
    </xf>
    <xf numFmtId="1" fontId="10" fillId="5" borderId="12" xfId="1" applyNumberFormat="1" applyFont="1" applyFill="1" applyBorder="1" applyAlignment="1" applyProtection="1">
      <alignment horizontal="center" vertical="center"/>
      <protection hidden="1"/>
    </xf>
    <xf numFmtId="1" fontId="10" fillId="5" borderId="10" xfId="1" applyNumberFormat="1" applyFont="1" applyFill="1" applyBorder="1" applyAlignment="1" applyProtection="1">
      <alignment horizontal="center" vertical="center"/>
      <protection hidden="1"/>
    </xf>
    <xf numFmtId="1" fontId="10" fillId="0" borderId="13" xfId="1" applyNumberFormat="1" applyFont="1" applyBorder="1" applyAlignment="1" applyProtection="1">
      <alignment horizontal="center" vertical="center"/>
      <protection hidden="1"/>
    </xf>
    <xf numFmtId="1" fontId="10" fillId="5" borderId="13" xfId="1" applyNumberFormat="1" applyFont="1" applyFill="1" applyBorder="1" applyAlignment="1" applyProtection="1">
      <alignment horizontal="center" vertical="center"/>
      <protection hidden="1"/>
    </xf>
    <xf numFmtId="1" fontId="10" fillId="7" borderId="14" xfId="1" applyNumberFormat="1" applyFont="1" applyFill="1" applyBorder="1" applyAlignment="1" applyProtection="1">
      <alignment horizontal="center" vertical="center"/>
      <protection hidden="1"/>
    </xf>
    <xf numFmtId="1" fontId="10" fillId="2" borderId="13" xfId="1" applyNumberFormat="1" applyFont="1" applyFill="1" applyBorder="1" applyAlignment="1" applyProtection="1">
      <alignment horizontal="center" vertical="center"/>
      <protection hidden="1"/>
    </xf>
    <xf numFmtId="1" fontId="10" fillId="2" borderId="10" xfId="1" applyNumberFormat="1" applyFont="1" applyFill="1" applyBorder="1" applyAlignment="1" applyProtection="1">
      <alignment horizontal="center" vertical="center"/>
      <protection hidden="1"/>
    </xf>
    <xf numFmtId="38" fontId="10" fillId="2" borderId="15" xfId="2" applyFont="1" applyFill="1" applyBorder="1" applyAlignment="1" applyProtection="1">
      <alignment vertical="center"/>
      <protection hidden="1"/>
    </xf>
    <xf numFmtId="38" fontId="2" fillId="2" borderId="8" xfId="1" applyNumberFormat="1" applyFill="1" applyBorder="1" applyAlignment="1" applyProtection="1">
      <alignment horizontal="right" vertical="center"/>
      <protection hidden="1"/>
    </xf>
    <xf numFmtId="1" fontId="10" fillId="2" borderId="16" xfId="1" applyNumberFormat="1" applyFont="1" applyFill="1" applyBorder="1" applyAlignment="1" applyProtection="1">
      <alignment horizontal="center" vertical="center"/>
      <protection hidden="1"/>
    </xf>
    <xf numFmtId="1" fontId="10" fillId="2" borderId="17" xfId="1" applyNumberFormat="1" applyFont="1" applyFill="1" applyBorder="1" applyAlignment="1" applyProtection="1">
      <alignment horizontal="center" vertical="center"/>
      <protection hidden="1"/>
    </xf>
    <xf numFmtId="1" fontId="10" fillId="2" borderId="18" xfId="1" applyNumberFormat="1" applyFont="1" applyFill="1" applyBorder="1" applyAlignment="1" applyProtection="1">
      <alignment horizontal="center" vertical="center"/>
      <protection hidden="1"/>
    </xf>
    <xf numFmtId="1" fontId="10" fillId="5" borderId="19" xfId="1" applyNumberFormat="1" applyFont="1" applyFill="1" applyBorder="1" applyAlignment="1" applyProtection="1">
      <alignment horizontal="center" vertical="center"/>
      <protection hidden="1"/>
    </xf>
    <xf numFmtId="1" fontId="10" fillId="5" borderId="16" xfId="1" applyNumberFormat="1" applyFont="1" applyFill="1" applyBorder="1" applyAlignment="1" applyProtection="1">
      <alignment horizontal="center" vertical="center"/>
      <protection hidden="1"/>
    </xf>
    <xf numFmtId="1" fontId="10" fillId="0" borderId="20" xfId="1" applyNumberFormat="1" applyFont="1" applyBorder="1" applyAlignment="1" applyProtection="1">
      <alignment horizontal="center" vertical="center"/>
      <protection hidden="1"/>
    </xf>
    <xf numFmtId="1" fontId="10" fillId="0" borderId="16" xfId="1" applyNumberFormat="1" applyFont="1" applyBorder="1" applyAlignment="1" applyProtection="1">
      <alignment horizontal="center" vertical="center"/>
      <protection hidden="1"/>
    </xf>
    <xf numFmtId="1" fontId="10" fillId="0" borderId="17" xfId="1" applyNumberFormat="1" applyFont="1" applyBorder="1" applyAlignment="1" applyProtection="1">
      <alignment horizontal="center" vertical="center"/>
      <protection hidden="1"/>
    </xf>
    <xf numFmtId="1" fontId="10" fillId="5" borderId="20" xfId="1" applyNumberFormat="1" applyFont="1" applyFill="1" applyBorder="1" applyAlignment="1" applyProtection="1">
      <alignment horizontal="center" vertical="center"/>
      <protection hidden="1"/>
    </xf>
    <xf numFmtId="1" fontId="10" fillId="5" borderId="17" xfId="1" applyNumberFormat="1" applyFont="1" applyFill="1" applyBorder="1" applyAlignment="1" applyProtection="1">
      <alignment horizontal="center" vertical="center"/>
      <protection hidden="1"/>
    </xf>
    <xf numFmtId="1" fontId="10" fillId="7" borderId="21" xfId="1" applyNumberFormat="1" applyFont="1" applyFill="1" applyBorder="1" applyAlignment="1" applyProtection="1">
      <alignment horizontal="center" vertical="center"/>
      <protection hidden="1"/>
    </xf>
    <xf numFmtId="1" fontId="10" fillId="2" borderId="20" xfId="1" applyNumberFormat="1" applyFont="1" applyFill="1" applyBorder="1" applyAlignment="1" applyProtection="1">
      <alignment horizontal="center" vertical="center"/>
      <protection hidden="1"/>
    </xf>
    <xf numFmtId="38" fontId="10" fillId="2" borderId="15" xfId="2" applyFont="1" applyFill="1" applyBorder="1" applyAlignment="1" applyProtection="1">
      <alignment horizontal="center" vertical="center"/>
      <protection hidden="1"/>
    </xf>
    <xf numFmtId="0" fontId="10" fillId="2" borderId="8" xfId="1" applyFont="1" applyFill="1" applyBorder="1" applyAlignment="1" applyProtection="1">
      <alignment horizontal="right" vertical="center"/>
      <protection hidden="1"/>
    </xf>
    <xf numFmtId="0" fontId="10" fillId="2" borderId="9" xfId="1" applyFont="1" applyFill="1" applyBorder="1" applyAlignment="1" applyProtection="1">
      <alignment horizontal="right" vertical="center"/>
      <protection hidden="1"/>
    </xf>
    <xf numFmtId="1" fontId="10" fillId="2" borderId="4" xfId="1" applyNumberFormat="1" applyFont="1" applyFill="1" applyBorder="1" applyAlignment="1" applyProtection="1">
      <alignment horizontal="center" vertical="center"/>
      <protection hidden="1"/>
    </xf>
    <xf numFmtId="1" fontId="10" fillId="2" borderId="22" xfId="1" applyNumberFormat="1" applyFont="1" applyFill="1" applyBorder="1" applyAlignment="1" applyProtection="1">
      <alignment horizontal="center" vertical="center"/>
      <protection hidden="1"/>
    </xf>
    <xf numFmtId="1" fontId="10" fillId="2" borderId="3" xfId="1" applyNumberFormat="1" applyFont="1" applyFill="1" applyBorder="1" applyAlignment="1" applyProtection="1">
      <alignment horizontal="center" vertical="center"/>
      <protection hidden="1"/>
    </xf>
    <xf numFmtId="1" fontId="10" fillId="5" borderId="23" xfId="1" applyNumberFormat="1" applyFont="1" applyFill="1" applyBorder="1" applyAlignment="1" applyProtection="1">
      <alignment horizontal="center" vertical="center"/>
      <protection hidden="1"/>
    </xf>
    <xf numFmtId="1" fontId="10" fillId="5" borderId="4" xfId="1" applyNumberFormat="1" applyFont="1" applyFill="1" applyBorder="1" applyAlignment="1" applyProtection="1">
      <alignment horizontal="center" vertical="center"/>
      <protection hidden="1"/>
    </xf>
    <xf numFmtId="1" fontId="10" fillId="0" borderId="24" xfId="1" applyNumberFormat="1" applyFont="1" applyBorder="1" applyAlignment="1" applyProtection="1">
      <alignment horizontal="center" vertical="center"/>
      <protection hidden="1"/>
    </xf>
    <xf numFmtId="1" fontId="10" fillId="0" borderId="4" xfId="1" applyNumberFormat="1" applyFont="1" applyBorder="1" applyAlignment="1" applyProtection="1">
      <alignment horizontal="center" vertical="center"/>
      <protection hidden="1"/>
    </xf>
    <xf numFmtId="1" fontId="10" fillId="0" borderId="22" xfId="1" applyNumberFormat="1" applyFont="1" applyBorder="1" applyAlignment="1" applyProtection="1">
      <alignment horizontal="center" vertical="center"/>
      <protection hidden="1"/>
    </xf>
    <xf numFmtId="1" fontId="10" fillId="5" borderId="24" xfId="1" applyNumberFormat="1" applyFont="1" applyFill="1" applyBorder="1" applyAlignment="1" applyProtection="1">
      <alignment horizontal="center" vertical="center"/>
      <protection hidden="1"/>
    </xf>
    <xf numFmtId="1" fontId="10" fillId="2" borderId="24" xfId="1" applyNumberFormat="1" applyFont="1" applyFill="1" applyBorder="1" applyAlignment="1" applyProtection="1">
      <alignment horizontal="center" vertical="center"/>
      <protection hidden="1"/>
    </xf>
    <xf numFmtId="1" fontId="10" fillId="7" borderId="25" xfId="1" applyNumberFormat="1" applyFont="1" applyFill="1" applyBorder="1" applyAlignment="1" applyProtection="1">
      <alignment horizontal="center" vertical="center"/>
      <protection hidden="1"/>
    </xf>
    <xf numFmtId="1" fontId="11" fillId="2" borderId="23" xfId="1" applyNumberFormat="1" applyFont="1" applyFill="1" applyBorder="1" applyAlignment="1" applyProtection="1">
      <alignment horizontal="center" vertical="center"/>
      <protection hidden="1"/>
    </xf>
    <xf numFmtId="1" fontId="11" fillId="2" borderId="22" xfId="1" applyNumberFormat="1" applyFont="1" applyFill="1" applyBorder="1" applyAlignment="1" applyProtection="1">
      <alignment horizontal="center" vertical="center"/>
      <protection hidden="1"/>
    </xf>
    <xf numFmtId="1" fontId="11" fillId="2" borderId="24" xfId="1" applyNumberFormat="1" applyFont="1" applyFill="1" applyBorder="1" applyAlignment="1" applyProtection="1">
      <alignment horizontal="center" vertical="center"/>
      <protection hidden="1"/>
    </xf>
    <xf numFmtId="1" fontId="12" fillId="5" borderId="23" xfId="1" applyNumberFormat="1" applyFont="1" applyFill="1" applyBorder="1" applyAlignment="1" applyProtection="1">
      <alignment horizontal="center" vertical="center"/>
      <protection hidden="1"/>
    </xf>
    <xf numFmtId="1" fontId="11" fillId="2" borderId="4" xfId="1" applyNumberFormat="1" applyFont="1" applyFill="1" applyBorder="1" applyAlignment="1" applyProtection="1">
      <alignment horizontal="center" vertical="center"/>
      <protection hidden="1"/>
    </xf>
    <xf numFmtId="1" fontId="12" fillId="5" borderId="4" xfId="1" applyNumberFormat="1" applyFont="1" applyFill="1" applyBorder="1" applyAlignment="1" applyProtection="1">
      <alignment horizontal="center" vertical="center"/>
      <protection hidden="1"/>
    </xf>
    <xf numFmtId="1" fontId="11" fillId="0" borderId="24" xfId="1" applyNumberFormat="1" applyFont="1" applyBorder="1" applyAlignment="1" applyProtection="1">
      <alignment horizontal="center" vertical="center"/>
      <protection hidden="1"/>
    </xf>
    <xf numFmtId="1" fontId="11" fillId="0" borderId="4" xfId="1" applyNumberFormat="1" applyFont="1" applyBorder="1" applyAlignment="1" applyProtection="1">
      <alignment horizontal="center" vertical="center"/>
      <protection hidden="1"/>
    </xf>
    <xf numFmtId="1" fontId="12" fillId="5" borderId="24" xfId="1" applyNumberFormat="1" applyFont="1" applyFill="1" applyBorder="1" applyAlignment="1" applyProtection="1">
      <alignment horizontal="center" vertical="center"/>
      <protection hidden="1"/>
    </xf>
    <xf numFmtId="1" fontId="11" fillId="7" borderId="25" xfId="1" applyNumberFormat="1" applyFont="1" applyFill="1" applyBorder="1" applyAlignment="1" applyProtection="1">
      <alignment horizontal="center" vertical="center"/>
      <protection hidden="1"/>
    </xf>
    <xf numFmtId="0" fontId="10" fillId="2" borderId="5" xfId="1" applyFont="1" applyFill="1" applyBorder="1" applyAlignment="1" applyProtection="1">
      <alignment horizontal="right" vertical="center"/>
      <protection hidden="1"/>
    </xf>
    <xf numFmtId="0" fontId="10" fillId="2" borderId="26" xfId="1" applyFont="1" applyFill="1" applyBorder="1" applyAlignment="1" applyProtection="1">
      <alignment horizontal="right" vertical="center"/>
      <protection hidden="1"/>
    </xf>
    <xf numFmtId="1" fontId="11" fillId="2" borderId="27" xfId="1" applyNumberFormat="1" applyFont="1" applyFill="1" applyBorder="1" applyAlignment="1" applyProtection="1">
      <alignment horizontal="center" vertical="center"/>
      <protection hidden="1"/>
    </xf>
    <xf numFmtId="1" fontId="11" fillId="2" borderId="28" xfId="1" applyNumberFormat="1" applyFont="1" applyFill="1" applyBorder="1" applyAlignment="1" applyProtection="1">
      <alignment horizontal="center" vertical="center"/>
      <protection hidden="1"/>
    </xf>
    <xf numFmtId="1" fontId="11" fillId="2" borderId="29" xfId="1" applyNumberFormat="1" applyFont="1" applyFill="1" applyBorder="1" applyAlignment="1" applyProtection="1">
      <alignment horizontal="center" vertical="center"/>
      <protection hidden="1"/>
    </xf>
    <xf numFmtId="1" fontId="12" fillId="5" borderId="27" xfId="1" applyNumberFormat="1" applyFont="1" applyFill="1" applyBorder="1" applyAlignment="1" applyProtection="1">
      <alignment horizontal="center" vertical="center"/>
      <protection hidden="1"/>
    </xf>
    <xf numFmtId="1" fontId="11" fillId="2" borderId="30" xfId="1" applyNumberFormat="1" applyFont="1" applyFill="1" applyBorder="1" applyAlignment="1" applyProtection="1">
      <alignment horizontal="center" vertical="center"/>
      <protection hidden="1"/>
    </xf>
    <xf numFmtId="1" fontId="12" fillId="5" borderId="30" xfId="1" applyNumberFormat="1" applyFont="1" applyFill="1" applyBorder="1" applyAlignment="1" applyProtection="1">
      <alignment horizontal="center" vertical="center"/>
      <protection hidden="1"/>
    </xf>
    <xf numFmtId="1" fontId="11" fillId="0" borderId="29" xfId="1" applyNumberFormat="1" applyFont="1" applyBorder="1" applyAlignment="1" applyProtection="1">
      <alignment horizontal="center" vertical="center"/>
      <protection hidden="1"/>
    </xf>
    <xf numFmtId="1" fontId="11" fillId="0" borderId="30" xfId="1" applyNumberFormat="1" applyFont="1" applyBorder="1" applyAlignment="1" applyProtection="1">
      <alignment horizontal="center" vertical="center"/>
      <protection hidden="1"/>
    </xf>
    <xf numFmtId="1" fontId="12" fillId="5" borderId="29" xfId="1" applyNumberFormat="1" applyFont="1" applyFill="1" applyBorder="1" applyAlignment="1" applyProtection="1">
      <alignment horizontal="center" vertical="center"/>
      <protection hidden="1"/>
    </xf>
    <xf numFmtId="1" fontId="11" fillId="2" borderId="30" xfId="1" applyNumberFormat="1" applyFont="1" applyFill="1" applyBorder="1" applyAlignment="1" applyProtection="1">
      <alignment horizontal="left" vertical="center"/>
      <protection hidden="1"/>
    </xf>
    <xf numFmtId="1" fontId="11" fillId="2" borderId="28" xfId="1" applyNumberFormat="1" applyFont="1" applyFill="1" applyBorder="1" applyAlignment="1" applyProtection="1">
      <alignment horizontal="left" vertical="center"/>
      <protection hidden="1"/>
    </xf>
    <xf numFmtId="1" fontId="11" fillId="7" borderId="32" xfId="1" applyNumberFormat="1" applyFont="1" applyFill="1" applyBorder="1" applyAlignment="1" applyProtection="1">
      <alignment horizontal="center" vertical="center"/>
      <protection hidden="1"/>
    </xf>
    <xf numFmtId="38" fontId="10" fillId="2" borderId="33" xfId="2" applyFont="1" applyFill="1" applyBorder="1" applyAlignment="1" applyProtection="1">
      <alignment vertical="center"/>
      <protection hidden="1"/>
    </xf>
    <xf numFmtId="38" fontId="10" fillId="8" borderId="34" xfId="2" applyFont="1" applyFill="1" applyBorder="1" applyAlignment="1" applyProtection="1">
      <alignment horizontal="centerContinuous" vertical="center"/>
      <protection hidden="1"/>
    </xf>
    <xf numFmtId="38" fontId="10" fillId="8" borderId="11" xfId="2" applyFont="1" applyFill="1" applyBorder="1" applyAlignment="1" applyProtection="1">
      <alignment horizontal="centerContinuous" vertical="center"/>
      <protection hidden="1"/>
    </xf>
    <xf numFmtId="38" fontId="10" fillId="8" borderId="36" xfId="2" applyFont="1" applyFill="1" applyBorder="1" applyAlignment="1" applyProtection="1">
      <alignment horizontal="centerContinuous" vertical="center"/>
      <protection hidden="1"/>
    </xf>
    <xf numFmtId="38" fontId="10" fillId="8" borderId="37" xfId="2" applyFont="1" applyFill="1" applyBorder="1" applyAlignment="1" applyProtection="1">
      <alignment horizontal="centerContinuous" vertical="center"/>
      <protection hidden="1"/>
    </xf>
    <xf numFmtId="38" fontId="10" fillId="8" borderId="35" xfId="2" applyFont="1" applyFill="1" applyBorder="1" applyAlignment="1" applyProtection="1">
      <alignment horizontal="centerContinuous" vertical="center"/>
      <protection hidden="1"/>
    </xf>
    <xf numFmtId="38" fontId="16" fillId="0" borderId="16" xfId="2" applyFont="1" applyFill="1" applyBorder="1" applyAlignment="1" applyProtection="1">
      <alignment horizontal="right" vertical="center"/>
      <protection hidden="1"/>
    </xf>
    <xf numFmtId="38" fontId="16" fillId="0" borderId="40" xfId="2" applyFont="1" applyFill="1" applyBorder="1" applyAlignment="1" applyProtection="1">
      <alignment horizontal="right" vertical="center"/>
      <protection hidden="1"/>
    </xf>
    <xf numFmtId="38" fontId="16" fillId="0" borderId="19" xfId="2" applyFont="1" applyFill="1" applyBorder="1" applyAlignment="1" applyProtection="1">
      <alignment horizontal="right" vertical="center"/>
      <protection hidden="1"/>
    </xf>
    <xf numFmtId="38" fontId="16" fillId="0" borderId="20" xfId="2" applyFont="1" applyFill="1" applyBorder="1" applyAlignment="1" applyProtection="1">
      <alignment horizontal="right" vertical="center"/>
      <protection hidden="1"/>
    </xf>
    <xf numFmtId="38" fontId="16" fillId="0" borderId="21" xfId="2" applyFont="1" applyFill="1" applyBorder="1" applyAlignment="1" applyProtection="1">
      <alignment horizontal="right" vertical="center"/>
      <protection hidden="1"/>
    </xf>
    <xf numFmtId="38" fontId="16" fillId="0" borderId="17" xfId="2" applyFont="1" applyFill="1" applyBorder="1" applyAlignment="1" applyProtection="1">
      <alignment horizontal="right" vertical="center"/>
      <protection hidden="1"/>
    </xf>
    <xf numFmtId="38" fontId="10" fillId="0" borderId="41" xfId="2" applyFont="1" applyFill="1" applyBorder="1" applyAlignment="1" applyProtection="1">
      <alignment vertical="center"/>
      <protection hidden="1"/>
    </xf>
    <xf numFmtId="38" fontId="16" fillId="0" borderId="18" xfId="2" applyFont="1" applyFill="1" applyBorder="1" applyAlignment="1" applyProtection="1">
      <alignment horizontal="right" vertical="center"/>
      <protection hidden="1"/>
    </xf>
    <xf numFmtId="38" fontId="16" fillId="0" borderId="20" xfId="2" applyFont="1" applyFill="1" applyBorder="1" applyAlignment="1" applyProtection="1">
      <alignment horizontal="left" vertical="center"/>
      <protection hidden="1"/>
    </xf>
    <xf numFmtId="38" fontId="2" fillId="0" borderId="0" xfId="1" applyNumberFormat="1" applyAlignment="1">
      <alignment vertical="center"/>
    </xf>
    <xf numFmtId="38" fontId="18" fillId="0" borderId="16" xfId="2" applyFont="1" applyFill="1" applyBorder="1" applyAlignment="1" applyProtection="1">
      <alignment horizontal="left" vertical="center"/>
      <protection hidden="1"/>
    </xf>
    <xf numFmtId="38" fontId="19" fillId="0" borderId="16" xfId="2" applyFont="1" applyFill="1" applyBorder="1" applyAlignment="1" applyProtection="1">
      <alignment horizontal="right" vertical="center"/>
      <protection hidden="1"/>
    </xf>
    <xf numFmtId="38" fontId="16" fillId="0" borderId="17" xfId="2" applyFont="1" applyFill="1" applyBorder="1" applyAlignment="1" applyProtection="1">
      <alignment horizontal="left" vertical="center"/>
      <protection hidden="1"/>
    </xf>
    <xf numFmtId="38" fontId="16" fillId="0" borderId="16" xfId="2" applyFont="1" applyFill="1" applyBorder="1" applyAlignment="1" applyProtection="1">
      <alignment horizontal="left" vertical="center"/>
      <protection hidden="1"/>
    </xf>
    <xf numFmtId="38" fontId="16" fillId="0" borderId="21" xfId="2" applyFont="1" applyFill="1" applyBorder="1" applyAlignment="1" applyProtection="1">
      <alignment horizontal="left" vertical="center"/>
      <protection hidden="1"/>
    </xf>
    <xf numFmtId="38" fontId="16" fillId="0" borderId="23" xfId="2" applyFont="1" applyFill="1" applyBorder="1" applyAlignment="1" applyProtection="1">
      <alignment horizontal="right" vertical="center"/>
      <protection hidden="1"/>
    </xf>
    <xf numFmtId="38" fontId="16" fillId="0" borderId="22" xfId="2" applyFont="1" applyFill="1" applyBorder="1" applyAlignment="1" applyProtection="1">
      <alignment horizontal="right" vertical="center"/>
      <protection hidden="1"/>
    </xf>
    <xf numFmtId="38" fontId="16" fillId="0" borderId="45" xfId="2" applyFont="1" applyFill="1" applyBorder="1" applyAlignment="1" applyProtection="1">
      <alignment horizontal="right" vertical="center"/>
      <protection hidden="1"/>
    </xf>
    <xf numFmtId="38" fontId="16" fillId="0" borderId="22" xfId="2" applyFont="1" applyFill="1" applyBorder="1" applyAlignment="1" applyProtection="1">
      <alignment horizontal="left" vertical="center"/>
      <protection hidden="1"/>
    </xf>
    <xf numFmtId="38" fontId="16" fillId="0" borderId="24" xfId="2" applyFont="1" applyFill="1" applyBorder="1" applyAlignment="1" applyProtection="1">
      <alignment horizontal="right" vertical="center"/>
      <protection hidden="1"/>
    </xf>
    <xf numFmtId="38" fontId="16" fillId="0" borderId="4" xfId="2" applyFont="1" applyFill="1" applyBorder="1" applyAlignment="1" applyProtection="1">
      <alignment horizontal="left" vertical="center"/>
      <protection hidden="1"/>
    </xf>
    <xf numFmtId="38" fontId="16" fillId="0" borderId="4" xfId="2" applyFont="1" applyFill="1" applyBorder="1" applyAlignment="1" applyProtection="1">
      <alignment horizontal="right" vertical="center"/>
      <protection hidden="1"/>
    </xf>
    <xf numFmtId="38" fontId="20" fillId="0" borderId="22" xfId="2" applyFont="1" applyFill="1" applyBorder="1" applyAlignment="1" applyProtection="1">
      <alignment horizontal="right" vertical="center"/>
      <protection hidden="1"/>
    </xf>
    <xf numFmtId="38" fontId="16" fillId="0" borderId="25" xfId="2" applyFont="1" applyFill="1" applyBorder="1" applyAlignment="1" applyProtection="1">
      <alignment horizontal="right" vertical="center"/>
      <protection hidden="1"/>
    </xf>
    <xf numFmtId="38" fontId="10" fillId="0" borderId="15" xfId="2" applyFont="1" applyFill="1" applyBorder="1" applyAlignment="1" applyProtection="1">
      <alignment vertical="center"/>
      <protection hidden="1"/>
    </xf>
    <xf numFmtId="38" fontId="16" fillId="0" borderId="46" xfId="2" applyFont="1" applyFill="1" applyBorder="1" applyAlignment="1" applyProtection="1">
      <alignment horizontal="right" vertical="center"/>
      <protection hidden="1"/>
    </xf>
    <xf numFmtId="38" fontId="16" fillId="0" borderId="47" xfId="2" applyFont="1" applyFill="1" applyBorder="1" applyAlignment="1" applyProtection="1">
      <alignment horizontal="right" vertical="center"/>
      <protection hidden="1"/>
    </xf>
    <xf numFmtId="38" fontId="16" fillId="0" borderId="48" xfId="2" applyFont="1" applyFill="1" applyBorder="1" applyAlignment="1" applyProtection="1">
      <alignment horizontal="right" vertical="center"/>
      <protection hidden="1"/>
    </xf>
    <xf numFmtId="38" fontId="16" fillId="0" borderId="46" xfId="2" applyFont="1" applyFill="1" applyBorder="1" applyAlignment="1" applyProtection="1">
      <alignment horizontal="left" vertical="center"/>
      <protection hidden="1"/>
    </xf>
    <xf numFmtId="38" fontId="16" fillId="0" borderId="49" xfId="2" applyFont="1" applyFill="1" applyBorder="1" applyAlignment="1" applyProtection="1">
      <alignment horizontal="right" vertical="center"/>
      <protection hidden="1"/>
    </xf>
    <xf numFmtId="38" fontId="16" fillId="0" borderId="50" xfId="2" applyFont="1" applyFill="1" applyBorder="1" applyAlignment="1" applyProtection="1">
      <alignment horizontal="right" vertical="center"/>
      <protection hidden="1"/>
    </xf>
    <xf numFmtId="38" fontId="16" fillId="0" borderId="51" xfId="2" applyFont="1" applyFill="1" applyBorder="1" applyAlignment="1" applyProtection="1">
      <alignment horizontal="right" vertical="center"/>
      <protection hidden="1"/>
    </xf>
    <xf numFmtId="38" fontId="10" fillId="0" borderId="52" xfId="2" applyFont="1" applyFill="1" applyBorder="1" applyAlignment="1" applyProtection="1">
      <alignment vertical="center"/>
      <protection hidden="1"/>
    </xf>
    <xf numFmtId="38" fontId="16" fillId="0" borderId="10" xfId="2" applyFont="1" applyFill="1" applyBorder="1" applyAlignment="1" applyProtection="1">
      <alignment horizontal="right" vertical="center"/>
      <protection hidden="1"/>
    </xf>
    <xf numFmtId="38" fontId="16" fillId="0" borderId="11" xfId="2" applyFont="1" applyFill="1" applyBorder="1" applyAlignment="1" applyProtection="1">
      <alignment horizontal="right" vertical="center"/>
      <protection hidden="1"/>
    </xf>
    <xf numFmtId="38" fontId="16" fillId="0" borderId="53" xfId="2" applyFont="1" applyFill="1" applyBorder="1" applyAlignment="1" applyProtection="1">
      <alignment horizontal="right" vertical="center"/>
      <protection hidden="1"/>
    </xf>
    <xf numFmtId="38" fontId="16" fillId="0" borderId="10" xfId="2" applyFont="1" applyFill="1" applyBorder="1" applyAlignment="1" applyProtection="1">
      <alignment horizontal="left" vertical="center"/>
      <protection hidden="1"/>
    </xf>
    <xf numFmtId="38" fontId="16" fillId="0" borderId="54" xfId="2" applyFont="1" applyFill="1" applyBorder="1" applyAlignment="1" applyProtection="1">
      <alignment horizontal="right" vertical="center"/>
      <protection hidden="1"/>
    </xf>
    <xf numFmtId="38" fontId="16" fillId="0" borderId="56" xfId="2" applyFont="1" applyFill="1" applyBorder="1" applyAlignment="1" applyProtection="1">
      <alignment horizontal="right" vertical="center"/>
      <protection hidden="1"/>
    </xf>
    <xf numFmtId="38" fontId="16" fillId="0" borderId="57" xfId="2" applyFont="1" applyFill="1" applyBorder="1" applyAlignment="1" applyProtection="1">
      <alignment horizontal="right" vertical="center"/>
      <protection hidden="1"/>
    </xf>
    <xf numFmtId="38" fontId="16" fillId="0" borderId="58" xfId="2" applyFont="1" applyFill="1" applyBorder="1" applyAlignment="1" applyProtection="1">
      <alignment horizontal="right" vertical="center"/>
      <protection hidden="1"/>
    </xf>
    <xf numFmtId="38" fontId="16" fillId="0" borderId="59" xfId="2" applyFont="1" applyFill="1" applyBorder="1" applyAlignment="1" applyProtection="1">
      <alignment horizontal="right" vertical="center"/>
      <protection hidden="1"/>
    </xf>
    <xf numFmtId="38" fontId="16" fillId="0" borderId="60" xfId="2" applyFont="1" applyFill="1" applyBorder="1" applyAlignment="1" applyProtection="1">
      <alignment horizontal="right" vertical="center"/>
      <protection hidden="1"/>
    </xf>
    <xf numFmtId="38" fontId="16" fillId="0" borderId="61" xfId="2" applyFont="1" applyFill="1" applyBorder="1" applyAlignment="1" applyProtection="1">
      <alignment horizontal="right" vertical="center"/>
      <protection hidden="1"/>
    </xf>
    <xf numFmtId="38" fontId="16" fillId="0" borderId="58" xfId="2" applyFont="1" applyFill="1" applyBorder="1" applyAlignment="1" applyProtection="1">
      <alignment horizontal="left" vertical="center"/>
      <protection hidden="1"/>
    </xf>
    <xf numFmtId="38" fontId="16" fillId="0" borderId="62" xfId="2" applyFont="1" applyFill="1" applyBorder="1" applyAlignment="1" applyProtection="1">
      <alignment horizontal="right" vertical="center"/>
      <protection hidden="1"/>
    </xf>
    <xf numFmtId="38" fontId="16" fillId="0" borderId="63" xfId="2" applyFont="1" applyFill="1" applyBorder="1" applyAlignment="1" applyProtection="1">
      <alignment horizontal="right" vertical="center"/>
      <protection hidden="1"/>
    </xf>
    <xf numFmtId="38" fontId="10" fillId="0" borderId="64" xfId="2" applyFont="1" applyFill="1" applyBorder="1" applyAlignment="1" applyProtection="1">
      <alignment vertical="center"/>
      <protection hidden="1"/>
    </xf>
    <xf numFmtId="38" fontId="16" fillId="0" borderId="65" xfId="2" applyFont="1" applyFill="1" applyBorder="1" applyAlignment="1" applyProtection="1">
      <alignment horizontal="right" vertical="center"/>
      <protection hidden="1"/>
    </xf>
    <xf numFmtId="38" fontId="16" fillId="0" borderId="66" xfId="2" applyFont="1" applyFill="1" applyBorder="1" applyAlignment="1" applyProtection="1">
      <alignment horizontal="right" vertical="center"/>
      <protection hidden="1"/>
    </xf>
    <xf numFmtId="38" fontId="16" fillId="0" borderId="67" xfId="2" applyFont="1" applyFill="1" applyBorder="1" applyAlignment="1" applyProtection="1">
      <alignment horizontal="right" vertical="center"/>
      <protection hidden="1"/>
    </xf>
    <xf numFmtId="38" fontId="16" fillId="0" borderId="68" xfId="2" applyFont="1" applyFill="1" applyBorder="1" applyAlignment="1" applyProtection="1">
      <alignment horizontal="right" vertical="center"/>
      <protection hidden="1"/>
    </xf>
    <xf numFmtId="38" fontId="16" fillId="0" borderId="65" xfId="2" applyFont="1" applyFill="1" applyBorder="1" applyAlignment="1" applyProtection="1">
      <alignment horizontal="left" vertical="center"/>
      <protection hidden="1"/>
    </xf>
    <xf numFmtId="38" fontId="16" fillId="0" borderId="69" xfId="2" applyFont="1" applyFill="1" applyBorder="1" applyAlignment="1" applyProtection="1">
      <alignment horizontal="right" vertical="center"/>
      <protection hidden="1"/>
    </xf>
    <xf numFmtId="38" fontId="16" fillId="0" borderId="70" xfId="2" applyFont="1" applyFill="1" applyBorder="1" applyAlignment="1" applyProtection="1">
      <alignment horizontal="right" vertical="center"/>
      <protection hidden="1"/>
    </xf>
    <xf numFmtId="38" fontId="10" fillId="0" borderId="71" xfId="2" applyFont="1" applyFill="1" applyBorder="1" applyAlignment="1" applyProtection="1">
      <alignment vertical="center"/>
      <protection hidden="1"/>
    </xf>
    <xf numFmtId="38" fontId="16" fillId="0" borderId="61" xfId="2" applyFont="1" applyFill="1" applyBorder="1" applyAlignment="1" applyProtection="1">
      <alignment horizontal="left" vertical="center"/>
      <protection hidden="1"/>
    </xf>
    <xf numFmtId="38" fontId="16" fillId="0" borderId="49" xfId="2" applyFont="1" applyFill="1" applyBorder="1" applyAlignment="1" applyProtection="1">
      <alignment horizontal="left" vertical="center"/>
      <protection hidden="1"/>
    </xf>
    <xf numFmtId="38" fontId="16" fillId="0" borderId="55" xfId="2" applyFont="1" applyFill="1" applyBorder="1" applyAlignment="1" applyProtection="1">
      <alignment horizontal="right" vertical="center"/>
      <protection hidden="1"/>
    </xf>
    <xf numFmtId="38" fontId="16" fillId="0" borderId="63" xfId="2" applyFont="1" applyFill="1" applyBorder="1" applyAlignment="1" applyProtection="1">
      <alignment horizontal="left" vertical="center"/>
      <protection hidden="1"/>
    </xf>
    <xf numFmtId="38" fontId="16" fillId="0" borderId="72" xfId="2" applyFont="1" applyFill="1" applyBorder="1" applyAlignment="1" applyProtection="1">
      <alignment horizontal="right" vertical="center"/>
      <protection hidden="1"/>
    </xf>
    <xf numFmtId="38" fontId="16" fillId="0" borderId="62" xfId="2" applyFont="1" applyFill="1" applyBorder="1" applyAlignment="1" applyProtection="1">
      <alignment horizontal="left" vertical="center"/>
      <protection hidden="1"/>
    </xf>
    <xf numFmtId="38" fontId="16" fillId="0" borderId="70" xfId="2" applyFont="1" applyFill="1" applyBorder="1" applyAlignment="1" applyProtection="1">
      <alignment horizontal="left" vertical="center"/>
      <protection hidden="1"/>
    </xf>
    <xf numFmtId="38" fontId="16" fillId="0" borderId="73" xfId="2" applyFont="1" applyFill="1" applyBorder="1" applyAlignment="1" applyProtection="1">
      <alignment horizontal="right" vertical="center"/>
      <protection hidden="1"/>
    </xf>
    <xf numFmtId="38" fontId="18" fillId="0" borderId="23" xfId="2" applyFont="1" applyFill="1" applyBorder="1" applyAlignment="1" applyProtection="1">
      <alignment horizontal="right" vertical="center"/>
      <protection hidden="1"/>
    </xf>
    <xf numFmtId="38" fontId="20" fillId="0" borderId="45" xfId="2" applyFont="1" applyFill="1" applyBorder="1" applyAlignment="1" applyProtection="1">
      <alignment horizontal="right" vertical="center"/>
      <protection hidden="1"/>
    </xf>
    <xf numFmtId="38" fontId="20" fillId="0" borderId="24" xfId="2" applyFont="1" applyFill="1" applyBorder="1" applyAlignment="1" applyProtection="1">
      <alignment horizontal="right" vertical="center"/>
      <protection hidden="1"/>
    </xf>
    <xf numFmtId="38" fontId="20" fillId="0" borderId="4" xfId="2" applyFont="1" applyFill="1" applyBorder="1" applyAlignment="1" applyProtection="1">
      <alignment horizontal="right" vertical="center"/>
      <protection hidden="1"/>
    </xf>
    <xf numFmtId="38" fontId="21" fillId="0" borderId="22" xfId="2" applyFont="1" applyFill="1" applyBorder="1" applyAlignment="1" applyProtection="1">
      <alignment horizontal="right" vertical="center"/>
      <protection hidden="1"/>
    </xf>
    <xf numFmtId="38" fontId="19" fillId="0" borderId="58" xfId="2" applyFont="1" applyFill="1" applyBorder="1" applyAlignment="1" applyProtection="1">
      <alignment horizontal="right" vertical="center"/>
      <protection hidden="1"/>
    </xf>
    <xf numFmtId="38" fontId="22" fillId="0" borderId="58" xfId="2" applyFont="1" applyFill="1" applyBorder="1" applyAlignment="1" applyProtection="1">
      <alignment horizontal="right" vertical="center"/>
      <protection hidden="1"/>
    </xf>
    <xf numFmtId="38" fontId="22" fillId="0" borderId="58" xfId="2" applyFont="1" applyFill="1" applyBorder="1" applyAlignment="1" applyProtection="1">
      <alignment horizontal="left" vertical="center"/>
      <protection hidden="1"/>
    </xf>
    <xf numFmtId="38" fontId="16" fillId="0" borderId="3" xfId="2" applyFont="1" applyFill="1" applyBorder="1" applyAlignment="1" applyProtection="1">
      <alignment horizontal="right" vertical="center"/>
      <protection hidden="1"/>
    </xf>
    <xf numFmtId="38" fontId="16" fillId="0" borderId="74" xfId="2" applyFont="1" applyFill="1" applyBorder="1" applyAlignment="1" applyProtection="1">
      <alignment horizontal="right" vertical="center"/>
      <protection hidden="1"/>
    </xf>
    <xf numFmtId="38" fontId="16" fillId="0" borderId="0" xfId="2" applyFont="1" applyFill="1" applyBorder="1" applyAlignment="1" applyProtection="1">
      <alignment horizontal="right" vertical="center"/>
      <protection hidden="1"/>
    </xf>
    <xf numFmtId="38" fontId="16" fillId="0" borderId="75" xfId="2" applyFont="1" applyFill="1" applyBorder="1" applyAlignment="1" applyProtection="1">
      <alignment horizontal="right" vertical="center"/>
      <protection hidden="1"/>
    </xf>
    <xf numFmtId="38" fontId="16" fillId="0" borderId="74" xfId="2" applyFont="1" applyFill="1" applyBorder="1" applyAlignment="1" applyProtection="1">
      <alignment horizontal="left" vertical="center"/>
      <protection hidden="1"/>
    </xf>
    <xf numFmtId="38" fontId="16" fillId="0" borderId="76" xfId="2" applyFont="1" applyFill="1" applyBorder="1" applyAlignment="1" applyProtection="1">
      <alignment horizontal="right" vertical="center"/>
      <protection hidden="1"/>
    </xf>
    <xf numFmtId="38" fontId="16" fillId="0" borderId="36" xfId="2" applyFont="1" applyFill="1" applyBorder="1" applyAlignment="1" applyProtection="1">
      <alignment horizontal="right" vertical="center"/>
      <protection hidden="1"/>
    </xf>
    <xf numFmtId="38" fontId="16" fillId="0" borderId="79" xfId="2" applyFont="1" applyFill="1" applyBorder="1" applyAlignment="1" applyProtection="1">
      <alignment horizontal="right" vertical="center"/>
      <protection hidden="1"/>
    </xf>
    <xf numFmtId="38" fontId="16" fillId="0" borderId="12" xfId="2" applyFont="1" applyFill="1" applyBorder="1" applyAlignment="1" applyProtection="1">
      <alignment horizontal="right" vertical="center"/>
      <protection hidden="1"/>
    </xf>
    <xf numFmtId="38" fontId="16" fillId="0" borderId="13" xfId="2" applyFont="1" applyFill="1" applyBorder="1" applyAlignment="1" applyProtection="1">
      <alignment horizontal="right" vertical="center"/>
      <protection hidden="1"/>
    </xf>
    <xf numFmtId="38" fontId="16" fillId="0" borderId="14" xfId="2" applyFont="1" applyFill="1" applyBorder="1" applyAlignment="1" applyProtection="1">
      <alignment horizontal="right" vertical="center"/>
      <protection hidden="1"/>
    </xf>
    <xf numFmtId="38" fontId="10" fillId="0" borderId="80" xfId="2" applyFont="1" applyFill="1" applyBorder="1" applyAlignment="1" applyProtection="1">
      <alignment vertical="center"/>
      <protection hidden="1"/>
    </xf>
    <xf numFmtId="38" fontId="16" fillId="0" borderId="30" xfId="2" applyFont="1" applyFill="1" applyBorder="1" applyAlignment="1" applyProtection="1">
      <alignment horizontal="right" vertical="center"/>
      <protection hidden="1"/>
    </xf>
    <xf numFmtId="38" fontId="16" fillId="0" borderId="31" xfId="2" applyFont="1" applyFill="1" applyBorder="1" applyAlignment="1" applyProtection="1">
      <alignment horizontal="right" vertical="center"/>
      <protection hidden="1"/>
    </xf>
    <xf numFmtId="38" fontId="16" fillId="0" borderId="27" xfId="2" applyFont="1" applyFill="1" applyBorder="1" applyAlignment="1" applyProtection="1">
      <alignment horizontal="right" vertical="center"/>
      <protection hidden="1"/>
    </xf>
    <xf numFmtId="38" fontId="16" fillId="0" borderId="29" xfId="2" applyFont="1" applyFill="1" applyBorder="1" applyAlignment="1" applyProtection="1">
      <alignment horizontal="right" vertical="center"/>
      <protection hidden="1"/>
    </xf>
    <xf numFmtId="38" fontId="16" fillId="0" borderId="30" xfId="2" applyFont="1" applyFill="1" applyBorder="1" applyAlignment="1" applyProtection="1">
      <alignment horizontal="left" vertical="center"/>
      <protection hidden="1"/>
    </xf>
    <xf numFmtId="38" fontId="16" fillId="0" borderId="32" xfId="2" applyFont="1" applyFill="1" applyBorder="1" applyAlignment="1" applyProtection="1">
      <alignment horizontal="right" vertical="center"/>
      <protection hidden="1"/>
    </xf>
    <xf numFmtId="38" fontId="10" fillId="0" borderId="83" xfId="2" applyFont="1" applyFill="1" applyBorder="1" applyAlignment="1" applyProtection="1">
      <alignment vertical="center"/>
      <protection hidden="1"/>
    </xf>
    <xf numFmtId="38" fontId="16" fillId="0" borderId="84" xfId="2" applyFont="1" applyFill="1" applyBorder="1" applyAlignment="1" applyProtection="1">
      <alignment horizontal="right" vertical="center"/>
      <protection hidden="1"/>
    </xf>
    <xf numFmtId="38" fontId="16" fillId="0" borderId="85" xfId="2" applyFont="1" applyFill="1" applyBorder="1" applyAlignment="1" applyProtection="1">
      <alignment horizontal="right" vertical="center"/>
      <protection hidden="1"/>
    </xf>
    <xf numFmtId="38" fontId="16" fillId="0" borderId="86" xfId="2" applyFont="1" applyFill="1" applyBorder="1" applyAlignment="1" applyProtection="1">
      <alignment horizontal="right" vertical="center"/>
      <protection hidden="1"/>
    </xf>
    <xf numFmtId="38" fontId="16" fillId="0" borderId="87" xfId="2" applyFont="1" applyFill="1" applyBorder="1" applyAlignment="1" applyProtection="1">
      <alignment horizontal="right" vertical="center"/>
      <protection hidden="1"/>
    </xf>
    <xf numFmtId="38" fontId="16" fillId="0" borderId="88" xfId="2" applyFont="1" applyFill="1" applyBorder="1" applyAlignment="1" applyProtection="1">
      <alignment horizontal="right" vertical="center"/>
      <protection hidden="1"/>
    </xf>
    <xf numFmtId="38" fontId="16" fillId="0" borderId="89" xfId="2" applyFont="1" applyFill="1" applyBorder="1" applyAlignment="1" applyProtection="1">
      <alignment horizontal="right" vertical="center"/>
      <protection hidden="1"/>
    </xf>
    <xf numFmtId="38" fontId="10" fillId="0" borderId="92" xfId="2" applyFont="1" applyFill="1" applyBorder="1" applyAlignment="1" applyProtection="1">
      <alignment horizontal="right" vertical="center"/>
      <protection hidden="1"/>
    </xf>
    <xf numFmtId="38" fontId="10" fillId="0" borderId="93" xfId="2" applyFont="1" applyFill="1" applyBorder="1" applyAlignment="1" applyProtection="1">
      <alignment horizontal="right" vertical="center"/>
      <protection hidden="1"/>
    </xf>
    <xf numFmtId="38" fontId="10" fillId="0" borderId="94" xfId="2" applyFont="1" applyFill="1" applyBorder="1" applyAlignment="1" applyProtection="1">
      <alignment horizontal="right" vertical="center"/>
      <protection hidden="1"/>
    </xf>
    <xf numFmtId="38" fontId="10" fillId="0" borderId="95" xfId="2" applyFont="1" applyFill="1" applyBorder="1" applyAlignment="1" applyProtection="1">
      <alignment horizontal="right" vertical="center"/>
      <protection hidden="1"/>
    </xf>
    <xf numFmtId="38" fontId="10" fillId="0" borderId="96" xfId="2" applyFont="1" applyFill="1" applyBorder="1" applyAlignment="1" applyProtection="1">
      <alignment horizontal="right" vertical="center"/>
      <protection hidden="1"/>
    </xf>
    <xf numFmtId="38" fontId="10" fillId="3" borderId="92" xfId="2" applyFont="1" applyFill="1" applyBorder="1" applyAlignment="1" applyProtection="1">
      <alignment horizontal="right" vertical="center"/>
      <protection hidden="1"/>
    </xf>
    <xf numFmtId="38" fontId="10" fillId="0" borderId="97" xfId="2" applyFont="1" applyFill="1" applyBorder="1" applyAlignment="1" applyProtection="1">
      <alignment horizontal="right" vertical="center"/>
      <protection hidden="1"/>
    </xf>
    <xf numFmtId="38" fontId="10" fillId="0" borderId="98" xfId="2" applyFont="1" applyFill="1" applyBorder="1" applyAlignment="1" applyProtection="1">
      <alignment vertical="center"/>
      <protection hidden="1"/>
    </xf>
    <xf numFmtId="0" fontId="10" fillId="8" borderId="38" xfId="1" applyFont="1" applyFill="1" applyBorder="1" applyAlignment="1" applyProtection="1">
      <alignment horizontal="centerContinuous" vertical="center"/>
      <protection hidden="1"/>
    </xf>
    <xf numFmtId="0" fontId="10" fillId="8" borderId="40" xfId="1" applyFont="1" applyFill="1" applyBorder="1" applyAlignment="1" applyProtection="1">
      <alignment horizontal="centerContinuous" vertical="center"/>
      <protection hidden="1"/>
    </xf>
    <xf numFmtId="0" fontId="10" fillId="8" borderId="3" xfId="1" applyFont="1" applyFill="1" applyBorder="1" applyAlignment="1" applyProtection="1">
      <alignment horizontal="centerContinuous" vertical="center"/>
      <protection hidden="1"/>
    </xf>
    <xf numFmtId="0" fontId="10" fillId="8" borderId="99" xfId="1" applyFont="1" applyFill="1" applyBorder="1" applyAlignment="1" applyProtection="1">
      <alignment horizontal="centerContinuous" vertical="center"/>
      <protection hidden="1"/>
    </xf>
    <xf numFmtId="38" fontId="10" fillId="8" borderId="44" xfId="2" applyFont="1" applyFill="1" applyBorder="1" applyAlignment="1" applyProtection="1">
      <alignment horizontal="centerContinuous" vertical="center"/>
      <protection hidden="1"/>
    </xf>
    <xf numFmtId="38" fontId="18" fillId="0" borderId="58" xfId="2" applyFont="1" applyFill="1" applyBorder="1" applyAlignment="1" applyProtection="1">
      <alignment horizontal="right" vertical="center"/>
      <protection hidden="1"/>
    </xf>
    <xf numFmtId="176" fontId="16" fillId="0" borderId="58" xfId="2" applyNumberFormat="1" applyFont="1" applyFill="1" applyBorder="1" applyAlignment="1" applyProtection="1">
      <alignment horizontal="right" vertical="center"/>
      <protection hidden="1"/>
    </xf>
    <xf numFmtId="38" fontId="18" fillId="0" borderId="46" xfId="2" applyFont="1" applyFill="1" applyBorder="1" applyAlignment="1" applyProtection="1">
      <alignment horizontal="left" vertical="center"/>
      <protection hidden="1"/>
    </xf>
    <xf numFmtId="38" fontId="16" fillId="0" borderId="48" xfId="2" applyFont="1" applyFill="1" applyBorder="1" applyAlignment="1" applyProtection="1">
      <alignment horizontal="left" vertical="center"/>
      <protection hidden="1"/>
    </xf>
    <xf numFmtId="38" fontId="16" fillId="0" borderId="46" xfId="2" applyFont="1" applyFill="1" applyBorder="1" applyAlignment="1" applyProtection="1">
      <alignment horizontal="center" vertical="center"/>
      <protection hidden="1"/>
    </xf>
    <xf numFmtId="38" fontId="16" fillId="0" borderId="65" xfId="2" applyFont="1" applyFill="1" applyBorder="1" applyAlignment="1" applyProtection="1">
      <alignment horizontal="center" vertical="center"/>
      <protection hidden="1"/>
    </xf>
    <xf numFmtId="49" fontId="16" fillId="0" borderId="16" xfId="2" applyNumberFormat="1" applyFont="1" applyFill="1" applyBorder="1" applyAlignment="1" applyProtection="1">
      <alignment horizontal="right" vertical="center"/>
      <protection hidden="1"/>
    </xf>
    <xf numFmtId="38" fontId="16" fillId="0" borderId="69" xfId="2" applyFont="1" applyFill="1" applyBorder="1" applyAlignment="1" applyProtection="1">
      <alignment horizontal="left" vertical="center"/>
      <protection hidden="1"/>
    </xf>
    <xf numFmtId="38" fontId="10" fillId="0" borderId="103" xfId="2" applyFont="1" applyFill="1" applyBorder="1" applyAlignment="1" applyProtection="1">
      <alignment horizontal="right" vertical="center"/>
      <protection hidden="1"/>
    </xf>
    <xf numFmtId="38" fontId="10" fillId="0" borderId="91" xfId="2" applyFont="1" applyFill="1" applyBorder="1" applyAlignment="1" applyProtection="1">
      <alignment horizontal="right" vertical="center"/>
      <protection hidden="1"/>
    </xf>
    <xf numFmtId="38" fontId="10" fillId="0" borderId="104" xfId="2" applyFont="1" applyFill="1" applyBorder="1" applyAlignment="1" applyProtection="1">
      <alignment horizontal="right" vertical="center"/>
      <protection hidden="1"/>
    </xf>
    <xf numFmtId="38" fontId="16" fillId="0" borderId="66" xfId="2" applyFont="1" applyFill="1" applyBorder="1" applyAlignment="1" applyProtection="1">
      <alignment horizontal="left" vertical="center"/>
      <protection hidden="1"/>
    </xf>
    <xf numFmtId="38" fontId="16" fillId="0" borderId="19" xfId="2" applyFont="1" applyFill="1" applyBorder="1" applyAlignment="1" applyProtection="1">
      <alignment horizontal="left" vertical="center"/>
      <protection hidden="1"/>
    </xf>
    <xf numFmtId="38" fontId="16" fillId="0" borderId="68" xfId="2" applyFont="1" applyFill="1" applyBorder="1" applyAlignment="1" applyProtection="1">
      <alignment horizontal="left" vertical="center"/>
      <protection hidden="1"/>
    </xf>
    <xf numFmtId="38" fontId="16" fillId="0" borderId="16" xfId="2" applyFont="1" applyFill="1" applyBorder="1" applyAlignment="1" applyProtection="1">
      <alignment horizontal="center" vertical="center"/>
      <protection hidden="1"/>
    </xf>
    <xf numFmtId="38" fontId="16" fillId="0" borderId="58" xfId="2" applyFont="1" applyFill="1" applyBorder="1" applyAlignment="1" applyProtection="1">
      <alignment vertical="center"/>
      <protection hidden="1"/>
    </xf>
    <xf numFmtId="38" fontId="19" fillId="0" borderId="16" xfId="2" applyFont="1" applyFill="1" applyBorder="1" applyAlignment="1" applyProtection="1">
      <alignment horizontal="left" vertical="center"/>
      <protection hidden="1"/>
    </xf>
    <xf numFmtId="38" fontId="16" fillId="0" borderId="4" xfId="2" applyFont="1" applyFill="1" applyBorder="1" applyAlignment="1" applyProtection="1">
      <alignment vertical="center"/>
      <protection hidden="1"/>
    </xf>
    <xf numFmtId="38" fontId="16" fillId="0" borderId="14" xfId="2" applyFont="1" applyFill="1" applyBorder="1" applyAlignment="1" applyProtection="1">
      <alignment horizontal="left" vertical="center"/>
      <protection hidden="1"/>
    </xf>
    <xf numFmtId="38" fontId="16" fillId="0" borderId="107" xfId="2" applyFont="1" applyFill="1" applyBorder="1" applyAlignment="1" applyProtection="1">
      <alignment horizontal="right" vertical="center"/>
      <protection hidden="1"/>
    </xf>
    <xf numFmtId="38" fontId="16" fillId="0" borderId="108" xfId="2" applyFont="1" applyFill="1" applyBorder="1" applyAlignment="1" applyProtection="1">
      <alignment horizontal="right" vertical="center"/>
      <protection hidden="1"/>
    </xf>
    <xf numFmtId="38" fontId="16" fillId="0" borderId="109" xfId="2" applyFont="1" applyFill="1" applyBorder="1" applyAlignment="1" applyProtection="1">
      <alignment horizontal="right" vertical="center"/>
      <protection hidden="1"/>
    </xf>
    <xf numFmtId="38" fontId="16" fillId="0" borderId="110" xfId="2" applyFont="1" applyFill="1" applyBorder="1" applyAlignment="1" applyProtection="1">
      <alignment horizontal="right" vertical="center"/>
      <protection hidden="1"/>
    </xf>
    <xf numFmtId="38" fontId="16" fillId="0" borderId="107" xfId="2" applyFont="1" applyFill="1" applyBorder="1" applyAlignment="1" applyProtection="1">
      <alignment horizontal="left" vertical="center"/>
      <protection hidden="1"/>
    </xf>
    <xf numFmtId="38" fontId="19" fillId="0" borderId="107" xfId="2" applyFont="1" applyFill="1" applyBorder="1" applyAlignment="1" applyProtection="1">
      <alignment horizontal="right" vertical="center"/>
      <protection hidden="1"/>
    </xf>
    <xf numFmtId="38" fontId="19" fillId="0" borderId="107" xfId="2" applyFont="1" applyFill="1" applyBorder="1" applyAlignment="1" applyProtection="1">
      <alignment horizontal="left" vertical="center"/>
      <protection hidden="1"/>
    </xf>
    <xf numFmtId="38" fontId="16" fillId="0" borderId="111" xfId="2" applyFont="1" applyFill="1" applyBorder="1" applyAlignment="1" applyProtection="1">
      <alignment horizontal="right" vertical="center"/>
      <protection hidden="1"/>
    </xf>
    <xf numFmtId="38" fontId="10" fillId="0" borderId="33" xfId="2" applyFont="1" applyFill="1" applyBorder="1" applyAlignment="1" applyProtection="1">
      <alignment vertical="center"/>
      <protection hidden="1"/>
    </xf>
    <xf numFmtId="38" fontId="16" fillId="0" borderId="112" xfId="2" applyFont="1" applyFill="1" applyBorder="1" applyAlignment="1" applyProtection="1">
      <alignment horizontal="right" vertical="center"/>
      <protection hidden="1"/>
    </xf>
    <xf numFmtId="38" fontId="16" fillId="0" borderId="113" xfId="2" applyFont="1" applyFill="1" applyBorder="1" applyAlignment="1" applyProtection="1">
      <alignment horizontal="right" vertical="center"/>
      <protection hidden="1"/>
    </xf>
    <xf numFmtId="38" fontId="16" fillId="0" borderId="114" xfId="2" applyFont="1" applyFill="1" applyBorder="1" applyAlignment="1" applyProtection="1">
      <alignment horizontal="right" vertical="center"/>
      <protection hidden="1"/>
    </xf>
    <xf numFmtId="38" fontId="16" fillId="0" borderId="112" xfId="2" applyFont="1" applyFill="1" applyBorder="1" applyAlignment="1" applyProtection="1">
      <alignment horizontal="left" vertical="center"/>
      <protection hidden="1"/>
    </xf>
    <xf numFmtId="38" fontId="16" fillId="0" borderId="115" xfId="2" applyFont="1" applyFill="1" applyBorder="1" applyAlignment="1" applyProtection="1">
      <alignment horizontal="right" vertical="center"/>
      <protection hidden="1"/>
    </xf>
    <xf numFmtId="38" fontId="16" fillId="0" borderId="115" xfId="2" applyFont="1" applyFill="1" applyBorder="1" applyAlignment="1" applyProtection="1">
      <alignment horizontal="left" vertical="center"/>
      <protection hidden="1"/>
    </xf>
    <xf numFmtId="38" fontId="16" fillId="0" borderId="116" xfId="2" applyFont="1" applyFill="1" applyBorder="1" applyAlignment="1" applyProtection="1">
      <alignment horizontal="right" vertical="center"/>
      <protection hidden="1"/>
    </xf>
    <xf numFmtId="38" fontId="21" fillId="0" borderId="58" xfId="2" applyFont="1" applyFill="1" applyBorder="1" applyAlignment="1" applyProtection="1">
      <alignment horizontal="left" vertical="center"/>
      <protection hidden="1"/>
    </xf>
    <xf numFmtId="38" fontId="10" fillId="0" borderId="103" xfId="2" applyFont="1" applyBorder="1" applyAlignment="1" applyProtection="1">
      <alignment horizontal="right" vertical="center"/>
      <protection hidden="1"/>
    </xf>
    <xf numFmtId="38" fontId="10" fillId="0" borderId="91" xfId="2" applyFont="1" applyBorder="1" applyAlignment="1" applyProtection="1">
      <alignment horizontal="right" vertical="center"/>
      <protection hidden="1"/>
    </xf>
    <xf numFmtId="38" fontId="10" fillId="0" borderId="104" xfId="2" applyFont="1" applyBorder="1" applyAlignment="1" applyProtection="1">
      <alignment horizontal="right" vertical="center"/>
      <protection hidden="1"/>
    </xf>
    <xf numFmtId="38" fontId="10" fillId="0" borderId="98" xfId="2" applyFont="1" applyBorder="1" applyAlignment="1" applyProtection="1">
      <alignment vertical="center"/>
      <protection hidden="1"/>
    </xf>
    <xf numFmtId="38" fontId="16" fillId="0" borderId="59" xfId="2" applyFont="1" applyFill="1" applyBorder="1" applyAlignment="1" applyProtection="1">
      <alignment horizontal="left" vertical="center"/>
      <protection hidden="1"/>
    </xf>
    <xf numFmtId="38" fontId="25" fillId="0" borderId="103" xfId="2" applyFont="1" applyBorder="1" applyAlignment="1" applyProtection="1">
      <alignment horizontal="right" vertical="center"/>
      <protection hidden="1"/>
    </xf>
    <xf numFmtId="38" fontId="10" fillId="0" borderId="118" xfId="2" applyFont="1" applyBorder="1" applyAlignment="1" applyProtection="1">
      <alignment horizontal="right" vertical="center"/>
      <protection hidden="1"/>
    </xf>
    <xf numFmtId="38" fontId="10" fillId="0" borderId="93" xfId="2" applyFont="1" applyBorder="1" applyAlignment="1" applyProtection="1">
      <alignment horizontal="right" vertical="center"/>
      <protection hidden="1"/>
    </xf>
    <xf numFmtId="38" fontId="10" fillId="0" borderId="97" xfId="2" applyFont="1" applyBorder="1" applyAlignment="1" applyProtection="1">
      <alignment horizontal="right" vertical="center"/>
      <protection hidden="1"/>
    </xf>
    <xf numFmtId="38" fontId="10" fillId="0" borderId="92" xfId="2" applyFont="1" applyBorder="1" applyAlignment="1" applyProtection="1">
      <alignment horizontal="right" vertical="center"/>
      <protection hidden="1"/>
    </xf>
    <xf numFmtId="0" fontId="10" fillId="8" borderId="38" xfId="1" applyFont="1" applyFill="1" applyBorder="1" applyAlignment="1" applyProtection="1">
      <alignment horizontal="center" vertical="center"/>
      <protection hidden="1"/>
    </xf>
    <xf numFmtId="0" fontId="10" fillId="8" borderId="40" xfId="1" applyFont="1" applyFill="1" applyBorder="1" applyAlignment="1" applyProtection="1">
      <alignment horizontal="center" vertical="center"/>
      <protection hidden="1"/>
    </xf>
    <xf numFmtId="0" fontId="10" fillId="8" borderId="119" xfId="1" applyFont="1" applyFill="1" applyBorder="1" applyAlignment="1" applyProtection="1">
      <alignment horizontal="center" vertical="center"/>
      <protection hidden="1"/>
    </xf>
    <xf numFmtId="0" fontId="10" fillId="8" borderId="39" xfId="1" applyFont="1" applyFill="1" applyBorder="1" applyAlignment="1" applyProtection="1">
      <alignment horizontal="center" vertical="center"/>
      <protection hidden="1"/>
    </xf>
    <xf numFmtId="38" fontId="10" fillId="0" borderId="17" xfId="2" applyFont="1" applyFill="1" applyBorder="1" applyAlignment="1" applyProtection="1">
      <alignment horizontal="right" vertical="center"/>
      <protection hidden="1"/>
    </xf>
    <xf numFmtId="38" fontId="10" fillId="0" borderId="20" xfId="2" applyFont="1" applyFill="1" applyBorder="1" applyAlignment="1" applyProtection="1">
      <alignment horizontal="right" vertical="center"/>
      <protection hidden="1"/>
    </xf>
    <xf numFmtId="38" fontId="10" fillId="0" borderId="16" xfId="2" applyFont="1" applyFill="1" applyBorder="1" applyAlignment="1" applyProtection="1">
      <alignment horizontal="right" vertical="center"/>
      <protection hidden="1"/>
    </xf>
    <xf numFmtId="38" fontId="10" fillId="0" borderId="21" xfId="2" applyFont="1" applyFill="1" applyBorder="1" applyAlignment="1" applyProtection="1">
      <alignment horizontal="right" vertical="center"/>
      <protection hidden="1"/>
    </xf>
    <xf numFmtId="38" fontId="10" fillId="0" borderId="19" xfId="2" applyFont="1" applyFill="1" applyBorder="1" applyAlignment="1" applyProtection="1">
      <alignment horizontal="right" vertical="center"/>
      <protection hidden="1"/>
    </xf>
    <xf numFmtId="0" fontId="10" fillId="8" borderId="38" xfId="1" applyFont="1" applyFill="1" applyBorder="1" applyAlignment="1" applyProtection="1">
      <alignment horizontal="left" vertical="center"/>
      <protection hidden="1"/>
    </xf>
    <xf numFmtId="38" fontId="10" fillId="8" borderId="40" xfId="2" applyFont="1" applyFill="1" applyBorder="1" applyAlignment="1" applyProtection="1">
      <alignment horizontal="right" vertical="center"/>
      <protection hidden="1"/>
    </xf>
    <xf numFmtId="38" fontId="10" fillId="8" borderId="39" xfId="2" applyFont="1" applyFill="1" applyBorder="1" applyAlignment="1" applyProtection="1">
      <alignment horizontal="right" vertical="center"/>
      <protection hidden="1"/>
    </xf>
    <xf numFmtId="38" fontId="10" fillId="8" borderId="119" xfId="2" applyFont="1" applyFill="1" applyBorder="1" applyAlignment="1" applyProtection="1">
      <alignment horizontal="right" vertical="center"/>
      <protection hidden="1"/>
    </xf>
    <xf numFmtId="38" fontId="10" fillId="0" borderId="0" xfId="2" applyFont="1" applyBorder="1" applyAlignment="1" applyProtection="1">
      <alignment horizontal="right" vertical="center"/>
      <protection hidden="1"/>
    </xf>
    <xf numFmtId="38" fontId="10" fillId="0" borderId="120" xfId="2" applyFont="1" applyBorder="1" applyAlignment="1" applyProtection="1">
      <alignment horizontal="right" vertical="center"/>
      <protection hidden="1"/>
    </xf>
    <xf numFmtId="38" fontId="10" fillId="0" borderId="75" xfId="2" applyFont="1" applyBorder="1" applyAlignment="1" applyProtection="1">
      <alignment horizontal="right" vertical="center"/>
      <protection hidden="1"/>
    </xf>
    <xf numFmtId="38" fontId="10" fillId="0" borderId="74" xfId="2" applyFont="1" applyBorder="1" applyAlignment="1" applyProtection="1">
      <alignment horizontal="right" vertical="center"/>
      <protection hidden="1"/>
    </xf>
    <xf numFmtId="38" fontId="10" fillId="0" borderId="121" xfId="2" applyFont="1" applyBorder="1" applyAlignment="1" applyProtection="1">
      <alignment horizontal="right" vertical="center"/>
      <protection hidden="1"/>
    </xf>
    <xf numFmtId="38" fontId="10" fillId="0" borderId="76" xfId="2" applyFont="1" applyBorder="1" applyAlignment="1" applyProtection="1">
      <alignment horizontal="right" vertical="center"/>
      <protection hidden="1"/>
    </xf>
    <xf numFmtId="0" fontId="10" fillId="0" borderId="15" xfId="1" applyFont="1" applyBorder="1" applyAlignment="1" applyProtection="1">
      <alignment horizontal="center" vertical="center"/>
      <protection hidden="1"/>
    </xf>
    <xf numFmtId="0" fontId="10" fillId="8" borderId="40" xfId="1" applyFont="1" applyFill="1" applyBorder="1" applyAlignment="1" applyProtection="1">
      <alignment vertical="center"/>
      <protection hidden="1"/>
    </xf>
    <xf numFmtId="38" fontId="10" fillId="0" borderId="19" xfId="2" applyFont="1" applyBorder="1" applyAlignment="1" applyProtection="1">
      <alignment vertical="center"/>
      <protection hidden="1"/>
    </xf>
    <xf numFmtId="38" fontId="10" fillId="0" borderId="17" xfId="2" applyFont="1" applyBorder="1" applyAlignment="1" applyProtection="1">
      <alignment vertical="center"/>
      <protection hidden="1"/>
    </xf>
    <xf numFmtId="38" fontId="10" fillId="0" borderId="20" xfId="2" applyFont="1" applyBorder="1" applyAlignment="1" applyProtection="1">
      <alignment vertical="center"/>
      <protection hidden="1"/>
    </xf>
    <xf numFmtId="38" fontId="10" fillId="0" borderId="16" xfId="2" applyFont="1" applyBorder="1" applyAlignment="1" applyProtection="1">
      <alignment vertical="center"/>
      <protection hidden="1"/>
    </xf>
    <xf numFmtId="38" fontId="10" fillId="0" borderId="18" xfId="2" applyFont="1" applyBorder="1" applyAlignment="1" applyProtection="1">
      <alignment vertical="center"/>
      <protection hidden="1"/>
    </xf>
    <xf numFmtId="38" fontId="10" fillId="0" borderId="21" xfId="2" applyFont="1" applyBorder="1" applyAlignment="1" applyProtection="1">
      <alignment vertical="center"/>
      <protection hidden="1"/>
    </xf>
    <xf numFmtId="38" fontId="10" fillId="0" borderId="9" xfId="2" applyFont="1" applyBorder="1" applyAlignment="1" applyProtection="1">
      <alignment vertical="center"/>
      <protection hidden="1"/>
    </xf>
    <xf numFmtId="38" fontId="10" fillId="0" borderId="40" xfId="2" applyFont="1" applyBorder="1" applyAlignment="1" applyProtection="1">
      <alignment vertical="center"/>
      <protection hidden="1"/>
    </xf>
    <xf numFmtId="0" fontId="10" fillId="0" borderId="122" xfId="1" applyFont="1" applyBorder="1" applyAlignment="1" applyProtection="1">
      <alignment horizontal="center" vertical="center"/>
      <protection hidden="1"/>
    </xf>
    <xf numFmtId="1" fontId="10" fillId="10" borderId="16" xfId="1" applyNumberFormat="1" applyFont="1" applyFill="1" applyBorder="1" applyAlignment="1" applyProtection="1">
      <alignment horizontal="center" vertical="center"/>
      <protection hidden="1"/>
    </xf>
    <xf numFmtId="1" fontId="10" fillId="10" borderId="17" xfId="1" applyNumberFormat="1" applyFont="1" applyFill="1" applyBorder="1" applyAlignment="1" applyProtection="1">
      <alignment horizontal="center" vertical="center"/>
      <protection hidden="1"/>
    </xf>
    <xf numFmtId="1" fontId="10" fillId="10" borderId="18" xfId="1" applyNumberFormat="1" applyFont="1" applyFill="1" applyBorder="1" applyAlignment="1" applyProtection="1">
      <alignment horizontal="center" vertical="center"/>
      <protection hidden="1"/>
    </xf>
    <xf numFmtId="1" fontId="10" fillId="10" borderId="19" xfId="1" applyNumberFormat="1" applyFont="1" applyFill="1" applyBorder="1" applyAlignment="1" applyProtection="1">
      <alignment horizontal="center" vertical="center"/>
      <protection hidden="1"/>
    </xf>
    <xf numFmtId="1" fontId="10" fillId="10" borderId="20" xfId="1" applyNumberFormat="1" applyFont="1" applyFill="1" applyBorder="1" applyAlignment="1" applyProtection="1">
      <alignment horizontal="center" vertical="center"/>
      <protection hidden="1"/>
    </xf>
    <xf numFmtId="1" fontId="10" fillId="10" borderId="40" xfId="1" applyNumberFormat="1" applyFont="1" applyFill="1" applyBorder="1" applyAlignment="1" applyProtection="1">
      <alignment horizontal="center" vertical="center"/>
      <protection hidden="1"/>
    </xf>
    <xf numFmtId="1" fontId="10" fillId="10" borderId="21" xfId="1" applyNumberFormat="1" applyFont="1" applyFill="1" applyBorder="1" applyAlignment="1" applyProtection="1">
      <alignment horizontal="center" vertical="center"/>
      <protection hidden="1"/>
    </xf>
    <xf numFmtId="0" fontId="10" fillId="8" borderId="0" xfId="1" applyFont="1" applyFill="1" applyAlignment="1" applyProtection="1">
      <alignment horizontal="centerContinuous" vertical="center"/>
      <protection hidden="1"/>
    </xf>
    <xf numFmtId="0" fontId="10" fillId="8" borderId="123" xfId="1" applyFont="1" applyFill="1" applyBorder="1" applyAlignment="1" applyProtection="1">
      <alignment horizontal="centerContinuous" vertical="center"/>
      <protection hidden="1"/>
    </xf>
    <xf numFmtId="0" fontId="10" fillId="8" borderId="35" xfId="1" applyFont="1" applyFill="1" applyBorder="1" applyAlignment="1" applyProtection="1">
      <alignment horizontal="centerContinuous" vertical="center"/>
      <protection hidden="1"/>
    </xf>
    <xf numFmtId="38" fontId="10" fillId="0" borderId="122" xfId="2" applyFont="1" applyFill="1" applyBorder="1" applyAlignment="1" applyProtection="1">
      <alignment horizontal="right" vertical="center"/>
      <protection hidden="1"/>
    </xf>
    <xf numFmtId="38" fontId="10" fillId="0" borderId="38" xfId="2" applyFont="1" applyBorder="1" applyAlignment="1" applyProtection="1">
      <alignment vertical="center"/>
      <protection hidden="1"/>
    </xf>
    <xf numFmtId="38" fontId="10" fillId="0" borderId="56" xfId="2" applyFont="1" applyBorder="1" applyAlignment="1" applyProtection="1">
      <alignment vertical="center"/>
      <protection hidden="1"/>
    </xf>
    <xf numFmtId="38" fontId="10" fillId="0" borderId="124" xfId="2" applyFont="1" applyBorder="1" applyAlignment="1" applyProtection="1">
      <alignment vertical="center"/>
      <protection hidden="1"/>
    </xf>
    <xf numFmtId="38" fontId="10" fillId="0" borderId="55" xfId="2" applyFont="1" applyBorder="1" applyAlignment="1" applyProtection="1">
      <alignment vertical="center"/>
      <protection hidden="1"/>
    </xf>
    <xf numFmtId="38" fontId="27" fillId="0" borderId="0" xfId="2" applyFont="1" applyFill="1" applyBorder="1" applyAlignment="1" applyProtection="1">
      <alignment vertical="center"/>
      <protection hidden="1"/>
    </xf>
    <xf numFmtId="38" fontId="25" fillId="0" borderId="56" xfId="2" applyFont="1" applyBorder="1" applyAlignment="1" applyProtection="1">
      <alignment vertical="center"/>
      <protection hidden="1"/>
    </xf>
    <xf numFmtId="38" fontId="10" fillId="0" borderId="54" xfId="2" applyFont="1" applyBorder="1" applyAlignment="1" applyProtection="1">
      <alignment vertical="center"/>
      <protection hidden="1"/>
    </xf>
    <xf numFmtId="38" fontId="10" fillId="0" borderId="10" xfId="2" applyFont="1" applyBorder="1" applyAlignment="1" applyProtection="1">
      <alignment vertical="center"/>
      <protection hidden="1"/>
    </xf>
    <xf numFmtId="38" fontId="10" fillId="0" borderId="127" xfId="1" applyNumberFormat="1" applyFont="1" applyBorder="1" applyAlignment="1" applyProtection="1">
      <alignment vertical="center"/>
      <protection hidden="1"/>
    </xf>
    <xf numFmtId="38" fontId="10" fillId="0" borderId="92" xfId="1" applyNumberFormat="1" applyFont="1" applyBorder="1" applyAlignment="1" applyProtection="1">
      <alignment vertical="center"/>
      <protection hidden="1"/>
    </xf>
    <xf numFmtId="38" fontId="10" fillId="0" borderId="96" xfId="1" applyNumberFormat="1" applyFont="1" applyBorder="1" applyAlignment="1" applyProtection="1">
      <alignment vertical="center"/>
      <protection hidden="1"/>
    </xf>
    <xf numFmtId="38" fontId="10" fillId="0" borderId="128" xfId="2" applyFont="1" applyBorder="1" applyAlignment="1" applyProtection="1">
      <alignment vertical="center"/>
      <protection hidden="1"/>
    </xf>
    <xf numFmtId="38" fontId="10" fillId="0" borderId="11" xfId="2" applyFont="1" applyBorder="1" applyAlignment="1" applyProtection="1">
      <alignment vertical="center"/>
      <protection hidden="1"/>
    </xf>
    <xf numFmtId="38" fontId="10" fillId="0" borderId="122" xfId="2" applyFont="1" applyBorder="1" applyAlignment="1" applyProtection="1">
      <alignment horizontal="center" vertical="center"/>
      <protection hidden="1"/>
    </xf>
    <xf numFmtId="38" fontId="10" fillId="0" borderId="109" xfId="1" applyNumberFormat="1" applyFont="1" applyBorder="1" applyAlignment="1" applyProtection="1">
      <alignment vertical="center"/>
      <protection hidden="1"/>
    </xf>
    <xf numFmtId="38" fontId="10" fillId="0" borderId="129" xfId="1" applyNumberFormat="1" applyFont="1" applyBorder="1" applyAlignment="1" applyProtection="1">
      <alignment vertical="center"/>
      <protection hidden="1"/>
    </xf>
    <xf numFmtId="38" fontId="10" fillId="0" borderId="110" xfId="1" applyNumberFormat="1" applyFont="1" applyBorder="1" applyAlignment="1" applyProtection="1">
      <alignment vertical="center"/>
      <protection hidden="1"/>
    </xf>
    <xf numFmtId="38" fontId="10" fillId="0" borderId="107" xfId="1" applyNumberFormat="1" applyFont="1" applyBorder="1" applyAlignment="1" applyProtection="1">
      <alignment vertical="center"/>
      <protection hidden="1"/>
    </xf>
    <xf numFmtId="38" fontId="10" fillId="0" borderId="111" xfId="1" applyNumberFormat="1" applyFont="1" applyBorder="1" applyAlignment="1" applyProtection="1">
      <alignment vertical="center"/>
      <protection hidden="1"/>
    </xf>
    <xf numFmtId="38" fontId="10" fillId="0" borderId="131" xfId="2" applyFont="1" applyFill="1" applyBorder="1" applyAlignment="1" applyProtection="1">
      <alignment horizontal="center" vertical="center"/>
      <protection hidden="1"/>
    </xf>
    <xf numFmtId="38" fontId="10" fillId="0" borderId="0" xfId="2" applyFont="1" applyFill="1" applyBorder="1" applyAlignment="1" applyProtection="1">
      <alignment horizontal="center" vertical="center"/>
      <protection hidden="1"/>
    </xf>
    <xf numFmtId="38" fontId="2" fillId="11" borderId="135" xfId="1" applyNumberFormat="1" applyFill="1" applyBorder="1" applyAlignment="1">
      <alignment vertical="center"/>
    </xf>
    <xf numFmtId="38" fontId="2" fillId="11" borderId="132" xfId="1" applyNumberFormat="1" applyFill="1" applyBorder="1" applyAlignment="1">
      <alignment vertical="center"/>
    </xf>
    <xf numFmtId="38" fontId="2" fillId="11" borderId="133" xfId="1" applyNumberFormat="1" applyFill="1" applyBorder="1" applyAlignment="1">
      <alignment vertical="center"/>
    </xf>
    <xf numFmtId="38" fontId="2" fillId="11" borderId="137" xfId="1" applyNumberFormat="1" applyFill="1" applyBorder="1" applyAlignment="1">
      <alignment vertical="center"/>
    </xf>
    <xf numFmtId="0" fontId="10" fillId="5" borderId="139" xfId="1" applyFont="1" applyFill="1" applyBorder="1" applyAlignment="1">
      <alignment vertical="center"/>
    </xf>
    <xf numFmtId="176" fontId="10" fillId="5" borderId="140" xfId="1" applyNumberFormat="1" applyFont="1" applyFill="1" applyBorder="1" applyAlignment="1">
      <alignment vertical="center"/>
    </xf>
    <xf numFmtId="176" fontId="10" fillId="0" borderId="141" xfId="1" applyNumberFormat="1" applyFont="1" applyBorder="1" applyAlignment="1">
      <alignment vertical="center"/>
    </xf>
    <xf numFmtId="176" fontId="10" fillId="5" borderId="142" xfId="1" applyNumberFormat="1" applyFont="1" applyFill="1" applyBorder="1" applyAlignment="1">
      <alignment vertical="center"/>
    </xf>
    <xf numFmtId="176" fontId="10" fillId="5" borderId="141" xfId="1" applyNumberFormat="1" applyFont="1" applyFill="1" applyBorder="1" applyAlignment="1">
      <alignment vertical="center"/>
    </xf>
    <xf numFmtId="176" fontId="10" fillId="5" borderId="139" xfId="1" applyNumberFormat="1" applyFont="1" applyFill="1" applyBorder="1" applyAlignment="1">
      <alignment vertical="center"/>
    </xf>
    <xf numFmtId="176" fontId="10" fillId="0" borderId="140" xfId="1" applyNumberFormat="1" applyFont="1" applyBorder="1" applyAlignment="1">
      <alignment vertical="center"/>
    </xf>
    <xf numFmtId="176" fontId="10" fillId="0" borderId="139" xfId="1" applyNumberFormat="1" applyFont="1" applyBorder="1" applyAlignment="1">
      <alignment vertical="center"/>
    </xf>
    <xf numFmtId="176" fontId="10" fillId="0" borderId="143" xfId="1" applyNumberFormat="1" applyFont="1" applyBorder="1" applyAlignment="1">
      <alignment vertical="center"/>
    </xf>
    <xf numFmtId="176" fontId="10" fillId="0" borderId="144" xfId="1" applyNumberFormat="1" applyFont="1" applyBorder="1" applyAlignment="1">
      <alignment vertical="center"/>
    </xf>
    <xf numFmtId="176" fontId="10" fillId="0" borderId="0" xfId="1" applyNumberFormat="1" applyFont="1" applyAlignment="1">
      <alignment vertical="center"/>
    </xf>
    <xf numFmtId="176" fontId="10" fillId="0" borderId="142" xfId="1" applyNumberFormat="1" applyFont="1" applyBorder="1" applyAlignment="1">
      <alignment vertical="center"/>
    </xf>
    <xf numFmtId="176" fontId="28" fillId="0" borderId="147" xfId="1" applyNumberFormat="1" applyFont="1" applyBorder="1" applyAlignment="1">
      <alignment vertical="center"/>
    </xf>
    <xf numFmtId="176" fontId="29" fillId="0" borderId="148" xfId="1" applyNumberFormat="1" applyFont="1" applyBorder="1" applyAlignment="1">
      <alignment vertical="center"/>
    </xf>
    <xf numFmtId="176" fontId="29" fillId="0" borderId="150" xfId="1" applyNumberFormat="1" applyFont="1" applyBorder="1" applyAlignment="1">
      <alignment vertical="center"/>
    </xf>
    <xf numFmtId="176" fontId="29" fillId="0" borderId="147" xfId="1" applyNumberFormat="1" applyFont="1" applyBorder="1" applyAlignment="1">
      <alignment vertical="center"/>
    </xf>
    <xf numFmtId="176" fontId="29" fillId="0" borderId="151" xfId="1" applyNumberFormat="1" applyFont="1" applyBorder="1" applyAlignment="1">
      <alignment vertical="center"/>
    </xf>
    <xf numFmtId="176" fontId="29" fillId="0" borderId="152" xfId="1" applyNumberFormat="1" applyFont="1" applyBorder="1" applyAlignment="1">
      <alignment vertical="center"/>
    </xf>
    <xf numFmtId="0" fontId="10" fillId="0" borderId="0" xfId="1" applyFont="1" applyAlignment="1">
      <alignment vertical="center"/>
    </xf>
    <xf numFmtId="0" fontId="10" fillId="0" borderId="139" xfId="1" applyFont="1" applyBorder="1" applyAlignment="1">
      <alignment vertical="center"/>
    </xf>
    <xf numFmtId="176" fontId="10" fillId="0" borderId="153" xfId="1" applyNumberFormat="1" applyFont="1" applyBorder="1" applyAlignment="1">
      <alignment vertical="center"/>
    </xf>
    <xf numFmtId="176" fontId="28" fillId="0" borderId="149" xfId="1" applyNumberFormat="1" applyFont="1" applyBorder="1" applyAlignment="1">
      <alignment vertical="center"/>
    </xf>
    <xf numFmtId="176" fontId="28" fillId="0" borderId="148" xfId="1" applyNumberFormat="1" applyFont="1" applyBorder="1" applyAlignment="1">
      <alignment vertical="center"/>
    </xf>
    <xf numFmtId="176" fontId="28" fillId="0" borderId="150" xfId="1" applyNumberFormat="1" applyFont="1" applyBorder="1" applyAlignment="1">
      <alignment vertical="center"/>
    </xf>
    <xf numFmtId="176" fontId="28" fillId="0" borderId="81" xfId="1" applyNumberFormat="1" applyFont="1" applyBorder="1" applyAlignment="1">
      <alignment vertical="center"/>
    </xf>
    <xf numFmtId="176" fontId="28" fillId="0" borderId="151" xfId="1" applyNumberFormat="1" applyFont="1" applyBorder="1" applyAlignment="1">
      <alignment vertical="center"/>
    </xf>
    <xf numFmtId="176" fontId="28" fillId="0" borderId="152" xfId="1" applyNumberFormat="1" applyFont="1" applyBorder="1" applyAlignment="1">
      <alignment vertical="center"/>
    </xf>
    <xf numFmtId="38" fontId="0" fillId="0" borderId="8" xfId="2" applyFont="1" applyFill="1" applyBorder="1" applyAlignment="1">
      <alignment vertical="center"/>
    </xf>
    <xf numFmtId="38" fontId="10" fillId="0" borderId="0" xfId="2" applyFont="1" applyFill="1" applyBorder="1" applyAlignment="1">
      <alignment vertical="center"/>
    </xf>
    <xf numFmtId="38" fontId="10" fillId="0" borderId="13" xfId="2" applyFont="1" applyFill="1" applyBorder="1" applyAlignment="1">
      <alignment vertical="center"/>
    </xf>
    <xf numFmtId="38" fontId="10" fillId="0" borderId="36" xfId="2" applyFont="1" applyFill="1" applyBorder="1" applyAlignment="1">
      <alignment vertical="center"/>
    </xf>
    <xf numFmtId="38" fontId="10" fillId="0" borderId="154" xfId="2" applyFont="1" applyFill="1" applyBorder="1" applyAlignment="1">
      <alignment vertical="center"/>
    </xf>
    <xf numFmtId="38" fontId="30" fillId="0" borderId="154" xfId="2" applyFont="1" applyFill="1" applyBorder="1" applyAlignment="1">
      <alignment vertical="center"/>
    </xf>
    <xf numFmtId="38" fontId="10" fillId="0" borderId="155" xfId="2" applyFont="1" applyFill="1" applyBorder="1" applyAlignment="1">
      <alignment vertical="center"/>
    </xf>
    <xf numFmtId="38" fontId="10" fillId="0" borderId="12" xfId="2" applyFont="1" applyFill="1" applyBorder="1" applyAlignment="1">
      <alignment vertical="center"/>
    </xf>
    <xf numFmtId="38" fontId="28" fillId="0" borderId="154" xfId="2" applyFont="1" applyFill="1" applyBorder="1" applyAlignment="1">
      <alignment vertical="center"/>
    </xf>
    <xf numFmtId="38" fontId="10" fillId="0" borderId="14" xfId="2" applyFont="1" applyFill="1" applyBorder="1" applyAlignment="1">
      <alignment vertical="center"/>
    </xf>
    <xf numFmtId="38" fontId="28" fillId="0" borderId="79" xfId="2" applyFont="1" applyFill="1" applyBorder="1" applyAlignment="1">
      <alignment vertical="center"/>
    </xf>
    <xf numFmtId="38" fontId="10" fillId="0" borderId="8" xfId="2" applyFont="1" applyFill="1" applyBorder="1" applyAlignment="1">
      <alignment vertical="center"/>
    </xf>
    <xf numFmtId="38" fontId="10" fillId="0" borderId="20" xfId="2" applyFont="1" applyFill="1" applyBorder="1" applyAlignment="1">
      <alignment vertical="center"/>
    </xf>
    <xf numFmtId="38" fontId="10" fillId="0" borderId="16" xfId="2" applyFont="1" applyFill="1" applyBorder="1" applyAlignment="1">
      <alignment vertical="center"/>
    </xf>
    <xf numFmtId="38" fontId="10" fillId="0" borderId="17" xfId="2" applyFont="1" applyFill="1" applyBorder="1" applyAlignment="1">
      <alignment vertical="center"/>
    </xf>
    <xf numFmtId="38" fontId="19" fillId="0" borderId="17" xfId="2" applyFont="1" applyFill="1" applyBorder="1" applyAlignment="1">
      <alignment vertical="center"/>
    </xf>
    <xf numFmtId="38" fontId="10" fillId="0" borderId="18" xfId="2" applyFont="1" applyFill="1" applyBorder="1" applyAlignment="1">
      <alignment vertical="center"/>
    </xf>
    <xf numFmtId="38" fontId="10" fillId="0" borderId="19" xfId="2" applyFont="1" applyFill="1" applyBorder="1" applyAlignment="1">
      <alignment vertical="center"/>
    </xf>
    <xf numFmtId="38" fontId="28" fillId="0" borderId="17" xfId="2" applyFont="1" applyFill="1" applyBorder="1" applyAlignment="1">
      <alignment vertical="center"/>
    </xf>
    <xf numFmtId="38" fontId="10" fillId="0" borderId="21" xfId="2" applyFont="1" applyFill="1" applyBorder="1" applyAlignment="1">
      <alignment vertical="center"/>
    </xf>
    <xf numFmtId="38" fontId="28" fillId="9" borderId="40" xfId="2" applyFont="1" applyFill="1" applyBorder="1" applyAlignment="1">
      <alignment vertical="center"/>
    </xf>
    <xf numFmtId="38" fontId="28" fillId="0" borderId="16" xfId="2" applyFont="1" applyFill="1" applyBorder="1" applyAlignment="1">
      <alignment vertical="center"/>
    </xf>
    <xf numFmtId="0" fontId="10" fillId="0" borderId="20" xfId="1" applyFont="1" applyBorder="1" applyAlignment="1">
      <alignment horizontal="right" vertical="center"/>
    </xf>
    <xf numFmtId="0" fontId="10" fillId="0" borderId="24" xfId="1" applyFont="1" applyBorder="1" applyAlignment="1">
      <alignment horizontal="center" vertical="center"/>
    </xf>
    <xf numFmtId="38" fontId="10" fillId="0" borderId="4" xfId="2" applyFont="1" applyFill="1" applyBorder="1" applyAlignment="1">
      <alignment vertical="center"/>
    </xf>
    <xf numFmtId="38" fontId="10" fillId="0" borderId="22" xfId="2" applyFont="1" applyFill="1" applyBorder="1" applyAlignment="1">
      <alignment vertical="center"/>
    </xf>
    <xf numFmtId="38" fontId="10" fillId="0" borderId="23" xfId="2" applyFont="1" applyFill="1" applyBorder="1" applyAlignment="1">
      <alignment vertical="center"/>
    </xf>
    <xf numFmtId="38" fontId="28" fillId="0" borderId="22" xfId="2" applyFont="1" applyFill="1" applyBorder="1" applyAlignment="1">
      <alignment vertical="center"/>
    </xf>
    <xf numFmtId="38" fontId="10" fillId="0" borderId="24" xfId="2" applyFont="1" applyFill="1" applyBorder="1" applyAlignment="1">
      <alignment vertical="center"/>
    </xf>
    <xf numFmtId="38" fontId="28" fillId="0" borderId="4" xfId="2" applyFont="1" applyFill="1" applyBorder="1" applyAlignment="1">
      <alignment vertical="center"/>
    </xf>
    <xf numFmtId="38" fontId="10" fillId="0" borderId="45" xfId="2" applyFont="1" applyFill="1" applyBorder="1" applyAlignment="1">
      <alignment vertical="center"/>
    </xf>
    <xf numFmtId="38" fontId="10" fillId="0" borderId="25" xfId="2" applyFont="1" applyFill="1" applyBorder="1" applyAlignment="1">
      <alignment vertical="center"/>
    </xf>
    <xf numFmtId="0" fontId="2" fillId="0" borderId="110" xfId="1" applyBorder="1" applyAlignment="1">
      <alignment horizontal="center" vertical="center"/>
    </xf>
    <xf numFmtId="38" fontId="10" fillId="0" borderId="107" xfId="2" applyFont="1" applyFill="1" applyBorder="1" applyAlignment="1">
      <alignment vertical="center"/>
    </xf>
    <xf numFmtId="38" fontId="10" fillId="0" borderId="129" xfId="2" applyFont="1" applyFill="1" applyBorder="1" applyAlignment="1">
      <alignment vertical="center"/>
    </xf>
    <xf numFmtId="38" fontId="10" fillId="0" borderId="130" xfId="2" applyFont="1" applyFill="1" applyBorder="1" applyAlignment="1">
      <alignment vertical="center"/>
    </xf>
    <xf numFmtId="38" fontId="10" fillId="0" borderId="109" xfId="2" applyFont="1" applyFill="1" applyBorder="1" applyAlignment="1">
      <alignment vertical="center"/>
    </xf>
    <xf numFmtId="38" fontId="28" fillId="0" borderId="129" xfId="2" applyFont="1" applyFill="1" applyBorder="1" applyAlignment="1">
      <alignment vertical="center"/>
    </xf>
    <xf numFmtId="38" fontId="10" fillId="0" borderId="110" xfId="2" applyFont="1" applyFill="1" applyBorder="1" applyAlignment="1">
      <alignment vertical="center"/>
    </xf>
    <xf numFmtId="38" fontId="28" fillId="0" borderId="107" xfId="2" applyFont="1" applyFill="1" applyBorder="1" applyAlignment="1">
      <alignment vertical="center"/>
    </xf>
    <xf numFmtId="38" fontId="10" fillId="0" borderId="111" xfId="2" applyFont="1" applyFill="1" applyBorder="1" applyAlignment="1">
      <alignment vertical="center"/>
    </xf>
    <xf numFmtId="38" fontId="28" fillId="9" borderId="108" xfId="2" applyFont="1" applyFill="1" applyBorder="1" applyAlignment="1">
      <alignment vertical="center"/>
    </xf>
    <xf numFmtId="38" fontId="0" fillId="0" borderId="36" xfId="2" applyFont="1" applyFill="1" applyBorder="1" applyAlignment="1">
      <alignment vertical="center"/>
    </xf>
    <xf numFmtId="38" fontId="0" fillId="0" borderId="154" xfId="2" applyFont="1" applyFill="1" applyBorder="1" applyAlignment="1">
      <alignment vertical="center"/>
    </xf>
    <xf numFmtId="38" fontId="0" fillId="0" borderId="155" xfId="2" applyFont="1" applyFill="1" applyBorder="1" applyAlignment="1">
      <alignment vertical="center"/>
    </xf>
    <xf numFmtId="38" fontId="0" fillId="0" borderId="13" xfId="2" applyFont="1" applyFill="1" applyBorder="1" applyAlignment="1">
      <alignment vertical="center"/>
    </xf>
    <xf numFmtId="38" fontId="0" fillId="0" borderId="14" xfId="2" applyFont="1" applyFill="1" applyBorder="1" applyAlignment="1">
      <alignment vertical="center"/>
    </xf>
    <xf numFmtId="38" fontId="0" fillId="0" borderId="107" xfId="2" applyFont="1" applyFill="1" applyBorder="1" applyAlignment="1">
      <alignment vertical="center"/>
    </xf>
    <xf numFmtId="38" fontId="0" fillId="0" borderId="129" xfId="2" applyFont="1" applyFill="1" applyBorder="1" applyAlignment="1">
      <alignment vertical="center"/>
    </xf>
    <xf numFmtId="38" fontId="0" fillId="0" borderId="130" xfId="2" applyFont="1" applyFill="1" applyBorder="1" applyAlignment="1">
      <alignment vertical="center"/>
    </xf>
    <xf numFmtId="38" fontId="0" fillId="0" borderId="110" xfId="2" applyFont="1" applyFill="1" applyBorder="1" applyAlignment="1">
      <alignment vertical="center"/>
    </xf>
    <xf numFmtId="38" fontId="0" fillId="0" borderId="111" xfId="2" applyFont="1" applyFill="1" applyBorder="1" applyAlignment="1">
      <alignment vertical="center"/>
    </xf>
    <xf numFmtId="0" fontId="29" fillId="0" borderId="0" xfId="1" applyFont="1" applyAlignment="1">
      <alignment vertical="center"/>
    </xf>
    <xf numFmtId="0" fontId="2" fillId="0" borderId="0" xfId="1" applyBorder="1"/>
    <xf numFmtId="38" fontId="10" fillId="2" borderId="74" xfId="1" applyNumberFormat="1" applyFont="1" applyFill="1" applyBorder="1" applyAlignment="1" applyProtection="1">
      <alignment horizontal="right"/>
      <protection hidden="1"/>
    </xf>
    <xf numFmtId="38" fontId="2" fillId="2" borderId="74" xfId="1" applyNumberFormat="1" applyFill="1" applyBorder="1" applyAlignment="1" applyProtection="1">
      <alignment horizontal="right"/>
      <protection hidden="1"/>
    </xf>
    <xf numFmtId="0" fontId="10" fillId="2" borderId="74" xfId="1" applyFont="1" applyFill="1" applyBorder="1" applyAlignment="1" applyProtection="1">
      <alignment horizontal="right"/>
      <protection hidden="1"/>
    </xf>
    <xf numFmtId="0" fontId="2" fillId="0" borderId="74" xfId="1" applyBorder="1"/>
    <xf numFmtId="38" fontId="20" fillId="0" borderId="65" xfId="2" applyFont="1" applyFill="1" applyBorder="1" applyAlignment="1" applyProtection="1">
      <alignment horizontal="left" vertical="center"/>
      <protection hidden="1"/>
    </xf>
    <xf numFmtId="38" fontId="16" fillId="0" borderId="120" xfId="2" applyFont="1" applyFill="1" applyBorder="1" applyAlignment="1" applyProtection="1">
      <alignment horizontal="right" vertical="center"/>
      <protection hidden="1"/>
    </xf>
    <xf numFmtId="38" fontId="16" fillId="0" borderId="76" xfId="2" applyFont="1" applyFill="1" applyBorder="1" applyAlignment="1" applyProtection="1">
      <alignment horizontal="left" vertical="center"/>
      <protection hidden="1"/>
    </xf>
    <xf numFmtId="38" fontId="16" fillId="0" borderId="56" xfId="2" applyFont="1" applyFill="1" applyBorder="1" applyAlignment="1" applyProtection="1">
      <alignment horizontal="left" vertical="center"/>
      <protection hidden="1"/>
    </xf>
    <xf numFmtId="38" fontId="16" fillId="0" borderId="156" xfId="2" applyFont="1" applyFill="1" applyBorder="1" applyAlignment="1" applyProtection="1">
      <alignment horizontal="right" vertical="center"/>
      <protection hidden="1"/>
    </xf>
    <xf numFmtId="38" fontId="16" fillId="0" borderId="124" xfId="2" applyFont="1" applyFill="1" applyBorder="1" applyAlignment="1" applyProtection="1">
      <alignment horizontal="right" vertical="center"/>
      <protection hidden="1"/>
    </xf>
    <xf numFmtId="38" fontId="20" fillId="0" borderId="16" xfId="2" applyFont="1" applyFill="1" applyBorder="1" applyAlignment="1" applyProtection="1">
      <alignment horizontal="left" vertical="center"/>
      <protection hidden="1"/>
    </xf>
    <xf numFmtId="0" fontId="2" fillId="0" borderId="8" xfId="1" applyBorder="1" applyAlignment="1">
      <alignment vertical="center"/>
    </xf>
    <xf numFmtId="0" fontId="2" fillId="0" borderId="0" xfId="1" applyFill="1" applyAlignment="1">
      <alignment vertical="center"/>
    </xf>
    <xf numFmtId="0" fontId="0" fillId="0" borderId="0" xfId="0" applyFill="1" applyAlignment="1">
      <alignment vertical="center"/>
    </xf>
    <xf numFmtId="0" fontId="0" fillId="0" borderId="59" xfId="0" applyFill="1" applyBorder="1" applyAlignment="1">
      <alignment vertical="center"/>
    </xf>
    <xf numFmtId="0" fontId="0" fillId="0" borderId="66" xfId="0" applyFill="1" applyBorder="1" applyAlignment="1">
      <alignment vertical="center"/>
    </xf>
    <xf numFmtId="38" fontId="16" fillId="0" borderId="24" xfId="2" applyFont="1" applyFill="1" applyBorder="1" applyAlignment="1" applyProtection="1">
      <alignment horizontal="left" vertical="center"/>
      <protection hidden="1"/>
    </xf>
    <xf numFmtId="38" fontId="16" fillId="0" borderId="21" xfId="2" applyFont="1" applyFill="1" applyBorder="1" applyAlignment="1" applyProtection="1">
      <alignment vertical="center"/>
      <protection hidden="1"/>
    </xf>
    <xf numFmtId="1" fontId="10" fillId="0" borderId="10" xfId="1" applyNumberFormat="1" applyFont="1" applyFill="1" applyBorder="1" applyAlignment="1" applyProtection="1">
      <alignment horizontal="center" vertical="center"/>
      <protection hidden="1"/>
    </xf>
    <xf numFmtId="1" fontId="10" fillId="0" borderId="17" xfId="1" applyNumberFormat="1" applyFont="1" applyFill="1" applyBorder="1" applyAlignment="1" applyProtection="1">
      <alignment horizontal="center" vertical="center"/>
      <protection hidden="1"/>
    </xf>
    <xf numFmtId="1" fontId="10" fillId="0" borderId="16" xfId="1" applyNumberFormat="1" applyFont="1" applyFill="1" applyBorder="1" applyAlignment="1" applyProtection="1">
      <alignment horizontal="center" vertical="center"/>
      <protection hidden="1"/>
    </xf>
    <xf numFmtId="1" fontId="10" fillId="0" borderId="22" xfId="1" applyNumberFormat="1" applyFont="1" applyFill="1" applyBorder="1" applyAlignment="1" applyProtection="1">
      <alignment horizontal="center" vertical="center"/>
      <protection hidden="1"/>
    </xf>
    <xf numFmtId="1" fontId="10" fillId="0" borderId="4" xfId="1" applyNumberFormat="1" applyFont="1" applyFill="1" applyBorder="1" applyAlignment="1" applyProtection="1">
      <alignment horizontal="center" vertical="center"/>
      <protection hidden="1"/>
    </xf>
    <xf numFmtId="1" fontId="11" fillId="0" borderId="4" xfId="1" applyNumberFormat="1" applyFont="1" applyFill="1" applyBorder="1" applyAlignment="1" applyProtection="1">
      <alignment horizontal="center" vertical="center"/>
      <protection hidden="1"/>
    </xf>
    <xf numFmtId="1" fontId="11" fillId="0" borderId="22" xfId="1" applyNumberFormat="1" applyFont="1" applyFill="1" applyBorder="1" applyAlignment="1" applyProtection="1">
      <alignment horizontal="center" vertical="center"/>
      <protection hidden="1"/>
    </xf>
    <xf numFmtId="1" fontId="11" fillId="0" borderId="24" xfId="1" applyNumberFormat="1" applyFont="1" applyFill="1" applyBorder="1" applyAlignment="1" applyProtection="1">
      <alignment horizontal="center" vertical="center"/>
      <protection hidden="1"/>
    </xf>
    <xf numFmtId="1" fontId="11" fillId="0" borderId="28" xfId="1" applyNumberFormat="1" applyFont="1" applyFill="1" applyBorder="1" applyAlignment="1" applyProtection="1">
      <alignment horizontal="center" vertical="center"/>
      <protection hidden="1"/>
    </xf>
    <xf numFmtId="1" fontId="11" fillId="0" borderId="30" xfId="1" applyNumberFormat="1" applyFont="1" applyFill="1" applyBorder="1" applyAlignment="1" applyProtection="1">
      <alignment horizontal="center" vertical="center"/>
      <protection hidden="1"/>
    </xf>
    <xf numFmtId="0" fontId="4" fillId="0" borderId="2" xfId="1" applyFont="1" applyFill="1" applyBorder="1" applyAlignment="1" applyProtection="1">
      <alignment horizontal="center" vertical="center"/>
      <protection hidden="1"/>
    </xf>
    <xf numFmtId="38" fontId="16" fillId="0" borderId="67" xfId="2" applyFont="1" applyFill="1" applyBorder="1" applyAlignment="1" applyProtection="1">
      <alignment horizontal="left" vertical="center"/>
      <protection hidden="1"/>
    </xf>
    <xf numFmtId="0" fontId="8" fillId="0" borderId="6" xfId="1" applyFont="1" applyFill="1" applyBorder="1" applyAlignment="1" applyProtection="1">
      <alignment horizontal="center" vertical="center"/>
      <protection hidden="1"/>
    </xf>
    <xf numFmtId="38" fontId="16" fillId="0" borderId="85" xfId="2" applyFont="1" applyFill="1" applyBorder="1" applyAlignment="1" applyProtection="1">
      <alignment horizontal="left" vertical="center"/>
      <protection hidden="1"/>
    </xf>
    <xf numFmtId="0" fontId="2" fillId="0" borderId="17" xfId="1" applyBorder="1"/>
    <xf numFmtId="38" fontId="2" fillId="0" borderId="17" xfId="1" applyNumberFormat="1" applyBorder="1"/>
    <xf numFmtId="38" fontId="16" fillId="0" borderId="116" xfId="2" applyFont="1" applyFill="1" applyBorder="1" applyAlignment="1" applyProtection="1">
      <alignment horizontal="left" vertical="center"/>
      <protection hidden="1"/>
    </xf>
    <xf numFmtId="38" fontId="16" fillId="0" borderId="160" xfId="2" applyFont="1" applyFill="1" applyBorder="1" applyAlignment="1" applyProtection="1">
      <alignment horizontal="right" vertical="center"/>
      <protection hidden="1"/>
    </xf>
    <xf numFmtId="38" fontId="16" fillId="0" borderId="161" xfId="2" applyFont="1" applyFill="1" applyBorder="1" applyAlignment="1" applyProtection="1">
      <alignment horizontal="right" vertical="center"/>
      <protection hidden="1"/>
    </xf>
    <xf numFmtId="38" fontId="16" fillId="0" borderId="162" xfId="2" applyFont="1" applyFill="1" applyBorder="1" applyAlignment="1" applyProtection="1">
      <alignment horizontal="right" vertical="center"/>
      <protection hidden="1"/>
    </xf>
    <xf numFmtId="38" fontId="16" fillId="0" borderId="163" xfId="2" applyFont="1" applyFill="1" applyBorder="1" applyAlignment="1" applyProtection="1">
      <alignment horizontal="right" vertical="center"/>
      <protection hidden="1"/>
    </xf>
    <xf numFmtId="38" fontId="16" fillId="0" borderId="164" xfId="2" applyFont="1" applyFill="1" applyBorder="1" applyAlignment="1" applyProtection="1">
      <alignment horizontal="right" vertical="center"/>
      <protection hidden="1"/>
    </xf>
    <xf numFmtId="38" fontId="10" fillId="0" borderId="157" xfId="2" applyFont="1" applyFill="1" applyBorder="1" applyAlignment="1" applyProtection="1">
      <alignment vertical="center"/>
      <protection hidden="1"/>
    </xf>
    <xf numFmtId="38" fontId="32" fillId="0" borderId="16" xfId="2" applyFont="1" applyFill="1" applyBorder="1" applyAlignment="1" applyProtection="1">
      <alignment horizontal="left" vertical="center"/>
      <protection hidden="1"/>
    </xf>
    <xf numFmtId="38" fontId="16" fillId="0" borderId="16" xfId="2" applyFont="1" applyFill="1" applyBorder="1" applyAlignment="1" applyProtection="1">
      <alignment vertical="center"/>
      <protection hidden="1"/>
    </xf>
    <xf numFmtId="38" fontId="18" fillId="0" borderId="16" xfId="2" applyFont="1" applyFill="1" applyBorder="1" applyAlignment="1" applyProtection="1">
      <alignment horizontal="right" vertical="center"/>
      <protection hidden="1"/>
    </xf>
    <xf numFmtId="0" fontId="2" fillId="0" borderId="6" xfId="1" applyFill="1" applyBorder="1" applyAlignment="1" applyProtection="1">
      <alignment horizontal="center" vertical="center"/>
      <protection hidden="1"/>
    </xf>
    <xf numFmtId="0" fontId="2" fillId="0" borderId="6" xfId="1" applyFill="1" applyBorder="1" applyAlignment="1" applyProtection="1">
      <alignment horizontal="right" vertical="center"/>
      <protection hidden="1"/>
    </xf>
    <xf numFmtId="38" fontId="20" fillId="0" borderId="58" xfId="2" applyFont="1" applyFill="1" applyBorder="1" applyAlignment="1" applyProtection="1">
      <alignment horizontal="left" vertical="center"/>
      <protection hidden="1"/>
    </xf>
    <xf numFmtId="38" fontId="18" fillId="0" borderId="65" xfId="2" applyFont="1" applyFill="1" applyBorder="1" applyAlignment="1" applyProtection="1">
      <alignment horizontal="left" vertical="center"/>
      <protection hidden="1"/>
    </xf>
    <xf numFmtId="49" fontId="0" fillId="0" borderId="0" xfId="0" applyNumberFormat="1" applyAlignment="1">
      <alignment vertical="top" wrapText="1"/>
    </xf>
    <xf numFmtId="0" fontId="31" fillId="0" borderId="0" xfId="0" applyFont="1" applyAlignment="1">
      <alignment horizontal="center" vertical="center"/>
    </xf>
    <xf numFmtId="0" fontId="33" fillId="0" borderId="0" xfId="0" applyFont="1" applyAlignment="1">
      <alignment horizontal="left" vertical="center"/>
    </xf>
    <xf numFmtId="0" fontId="7" fillId="0" borderId="5" xfId="1" applyFont="1" applyFill="1" applyBorder="1" applyAlignment="1" applyProtection="1">
      <alignment horizontal="center" vertical="center"/>
      <protection hidden="1"/>
    </xf>
    <xf numFmtId="0" fontId="7" fillId="0" borderId="6" xfId="1" applyFont="1" applyFill="1" applyBorder="1" applyAlignment="1" applyProtection="1">
      <alignment horizontal="center" vertical="center"/>
      <protection hidden="1"/>
    </xf>
    <xf numFmtId="38" fontId="2" fillId="0" borderId="0" xfId="1" applyNumberFormat="1" applyFill="1" applyAlignment="1">
      <alignment vertical="center"/>
    </xf>
    <xf numFmtId="38" fontId="20" fillId="0" borderId="22" xfId="2" applyFont="1" applyFill="1" applyBorder="1" applyAlignment="1" applyProtection="1">
      <alignment horizontal="left" vertical="center"/>
      <protection hidden="1"/>
    </xf>
    <xf numFmtId="38" fontId="18" fillId="0" borderId="59" xfId="2" applyFont="1" applyFill="1" applyBorder="1" applyAlignment="1" applyProtection="1">
      <alignment horizontal="left" vertical="center"/>
      <protection hidden="1"/>
    </xf>
    <xf numFmtId="38" fontId="16" fillId="0" borderId="65" xfId="2" applyFont="1" applyFill="1" applyBorder="1" applyAlignment="1" applyProtection="1">
      <alignment vertical="center"/>
      <protection hidden="1"/>
    </xf>
    <xf numFmtId="0" fontId="33" fillId="0" borderId="0" xfId="0" applyFont="1" applyFill="1" applyAlignment="1">
      <alignment horizontal="left" vertical="center"/>
    </xf>
    <xf numFmtId="38" fontId="25" fillId="0" borderId="16" xfId="2" applyFont="1" applyFill="1" applyBorder="1" applyAlignment="1" applyProtection="1">
      <alignment horizontal="left" vertical="center"/>
      <protection hidden="1"/>
    </xf>
    <xf numFmtId="0" fontId="33" fillId="0" borderId="0" xfId="0" applyFont="1" applyAlignment="1">
      <alignment horizontal="left" vertical="center" wrapText="1"/>
    </xf>
    <xf numFmtId="0" fontId="0" fillId="0" borderId="0" xfId="0" applyAlignment="1">
      <alignment vertical="center" wrapText="1"/>
    </xf>
    <xf numFmtId="0" fontId="3" fillId="2" borderId="2" xfId="1" applyFont="1" applyFill="1" applyBorder="1" applyAlignment="1" applyProtection="1">
      <alignment horizontal="left" vertical="center"/>
      <protection hidden="1"/>
    </xf>
    <xf numFmtId="0" fontId="35" fillId="0" borderId="0" xfId="0" applyFont="1" applyAlignment="1">
      <alignment horizontal="center" vertical="center"/>
    </xf>
    <xf numFmtId="49" fontId="0" fillId="0" borderId="0" xfId="0" applyNumberFormat="1" applyFill="1" applyAlignment="1">
      <alignment vertical="top" wrapText="1"/>
    </xf>
    <xf numFmtId="49" fontId="36" fillId="0" borderId="0" xfId="0" applyNumberFormat="1" applyFont="1" applyAlignment="1">
      <alignment vertical="top" wrapText="1"/>
    </xf>
    <xf numFmtId="0" fontId="31" fillId="0" borderId="0" xfId="0" applyFont="1" applyFill="1" applyAlignment="1">
      <alignment horizontal="center" vertical="center"/>
    </xf>
    <xf numFmtId="0" fontId="6" fillId="2" borderId="0" xfId="0" applyFont="1" applyFill="1" applyAlignment="1" applyProtection="1">
      <alignment horizontal="center"/>
      <protection hidden="1"/>
    </xf>
    <xf numFmtId="0" fontId="6" fillId="2" borderId="6" xfId="0" applyFont="1" applyFill="1" applyBorder="1" applyAlignment="1" applyProtection="1">
      <alignment horizontal="center"/>
      <protection hidden="1"/>
    </xf>
    <xf numFmtId="38" fontId="10" fillId="2" borderId="8" xfId="0" applyNumberFormat="1" applyFont="1" applyFill="1" applyBorder="1" applyAlignment="1" applyProtection="1">
      <alignment horizontal="right"/>
      <protection hidden="1"/>
    </xf>
    <xf numFmtId="38" fontId="10" fillId="2" borderId="9" xfId="0" applyNumberFormat="1" applyFont="1" applyFill="1" applyBorder="1" applyAlignment="1" applyProtection="1">
      <alignment horizontal="right"/>
      <protection hidden="1"/>
    </xf>
    <xf numFmtId="1" fontId="10" fillId="2" borderId="10" xfId="0" applyNumberFormat="1" applyFont="1" applyFill="1" applyBorder="1" applyAlignment="1" applyProtection="1">
      <alignment horizontal="center"/>
      <protection hidden="1"/>
    </xf>
    <xf numFmtId="1" fontId="10" fillId="2" borderId="56" xfId="0" applyNumberFormat="1" applyFont="1" applyFill="1" applyBorder="1" applyAlignment="1" applyProtection="1">
      <alignment horizontal="center"/>
      <protection hidden="1"/>
    </xf>
    <xf numFmtId="1" fontId="10" fillId="0" borderId="56" xfId="0" applyNumberFormat="1" applyFont="1" applyBorder="1" applyAlignment="1" applyProtection="1">
      <alignment horizontal="center"/>
      <protection hidden="1"/>
    </xf>
    <xf numFmtId="1" fontId="10" fillId="2" borderId="124" xfId="0" applyNumberFormat="1" applyFont="1" applyFill="1" applyBorder="1" applyAlignment="1" applyProtection="1">
      <alignment horizontal="center"/>
      <protection hidden="1"/>
    </xf>
    <xf numFmtId="38" fontId="10" fillId="2" borderId="15" xfId="2" applyFont="1" applyFill="1" applyBorder="1" applyAlignment="1" applyProtection="1">
      <protection hidden="1"/>
    </xf>
    <xf numFmtId="38" fontId="2" fillId="2" borderId="8" xfId="0" applyNumberFormat="1" applyFont="1" applyFill="1" applyBorder="1" applyAlignment="1" applyProtection="1">
      <alignment horizontal="right"/>
      <protection hidden="1"/>
    </xf>
    <xf numFmtId="1" fontId="10" fillId="2" borderId="16" xfId="0" applyNumberFormat="1" applyFont="1" applyFill="1" applyBorder="1" applyAlignment="1" applyProtection="1">
      <alignment horizontal="center"/>
      <protection hidden="1"/>
    </xf>
    <xf numFmtId="1" fontId="10" fillId="2" borderId="17" xfId="0" applyNumberFormat="1" applyFont="1" applyFill="1" applyBorder="1" applyAlignment="1" applyProtection="1">
      <alignment horizontal="center"/>
      <protection hidden="1"/>
    </xf>
    <xf numFmtId="38" fontId="10" fillId="2" borderId="15" xfId="2" applyFont="1" applyFill="1" applyBorder="1" applyAlignment="1" applyProtection="1">
      <alignment horizontal="center"/>
      <protection hidden="1"/>
    </xf>
    <xf numFmtId="0" fontId="10" fillId="2" borderId="5" xfId="0" applyFont="1" applyFill="1" applyBorder="1" applyAlignment="1" applyProtection="1">
      <alignment horizontal="right"/>
      <protection hidden="1"/>
    </xf>
    <xf numFmtId="0" fontId="10" fillId="2" borderId="26" xfId="0" applyFont="1" applyFill="1" applyBorder="1" applyAlignment="1" applyProtection="1">
      <alignment horizontal="right"/>
      <protection hidden="1"/>
    </xf>
    <xf numFmtId="1" fontId="10" fillId="2" borderId="107" xfId="0" applyNumberFormat="1" applyFont="1" applyFill="1" applyBorder="1" applyAlignment="1" applyProtection="1">
      <alignment horizontal="center"/>
      <protection hidden="1"/>
    </xf>
    <xf numFmtId="1" fontId="10" fillId="2" borderId="129" xfId="0" applyNumberFormat="1" applyFont="1" applyFill="1" applyBorder="1" applyAlignment="1" applyProtection="1">
      <alignment horizontal="center"/>
      <protection hidden="1"/>
    </xf>
    <xf numFmtId="38" fontId="10" fillId="2" borderId="33" xfId="2" applyFont="1" applyFill="1" applyBorder="1" applyAlignment="1" applyProtection="1">
      <protection hidden="1"/>
    </xf>
    <xf numFmtId="38" fontId="10" fillId="8" borderId="34" xfId="2" applyFont="1" applyFill="1" applyBorder="1" applyAlignment="1" applyProtection="1">
      <alignment horizontal="centerContinuous"/>
      <protection hidden="1"/>
    </xf>
    <xf numFmtId="38" fontId="10" fillId="8" borderId="11" xfId="2" applyFont="1" applyFill="1" applyBorder="1" applyAlignment="1" applyProtection="1">
      <alignment horizontal="centerContinuous"/>
      <protection hidden="1"/>
    </xf>
    <xf numFmtId="38" fontId="10" fillId="8" borderId="35" xfId="2" applyFont="1" applyFill="1" applyBorder="1" applyAlignment="1" applyProtection="1">
      <alignment horizontal="centerContinuous"/>
      <protection hidden="1"/>
    </xf>
    <xf numFmtId="38" fontId="16" fillId="0" borderId="19" xfId="2" applyFont="1" applyBorder="1" applyAlignment="1" applyProtection="1">
      <alignment horizontal="right"/>
      <protection hidden="1"/>
    </xf>
    <xf numFmtId="38" fontId="16" fillId="0" borderId="17" xfId="2" applyFont="1" applyBorder="1" applyAlignment="1" applyProtection="1">
      <alignment horizontal="right"/>
      <protection hidden="1"/>
    </xf>
    <xf numFmtId="38" fontId="16" fillId="0" borderId="20" xfId="2" applyFont="1" applyBorder="1" applyAlignment="1" applyProtection="1">
      <alignment horizontal="right"/>
      <protection hidden="1"/>
    </xf>
    <xf numFmtId="38" fontId="10" fillId="0" borderId="41" xfId="2" applyFont="1" applyBorder="1" applyAlignment="1" applyProtection="1">
      <protection hidden="1"/>
    </xf>
    <xf numFmtId="38" fontId="25" fillId="0" borderId="17" xfId="2" applyFont="1" applyBorder="1" applyAlignment="1" applyProtection="1">
      <alignment horizontal="right"/>
      <protection hidden="1"/>
    </xf>
    <xf numFmtId="38" fontId="16" fillId="6" borderId="17" xfId="2" applyFont="1" applyFill="1" applyBorder="1" applyAlignment="1" applyProtection="1">
      <alignment horizontal="right"/>
      <protection hidden="1"/>
    </xf>
    <xf numFmtId="38" fontId="25" fillId="0" borderId="20" xfId="2" applyFont="1" applyBorder="1" applyAlignment="1" applyProtection="1">
      <alignment horizontal="right"/>
      <protection hidden="1"/>
    </xf>
    <xf numFmtId="38" fontId="16" fillId="0" borderId="17" xfId="2" applyFont="1" applyFill="1" applyBorder="1" applyAlignment="1" applyProtection="1">
      <alignment horizontal="right"/>
      <protection hidden="1"/>
    </xf>
    <xf numFmtId="38" fontId="38" fillId="0" borderId="17" xfId="2" applyFont="1" applyBorder="1" applyAlignment="1" applyProtection="1">
      <alignment horizontal="right"/>
      <protection hidden="1"/>
    </xf>
    <xf numFmtId="38" fontId="16" fillId="0" borderId="84" xfId="2" applyFont="1" applyBorder="1" applyAlignment="1" applyProtection="1">
      <alignment horizontal="right"/>
      <protection hidden="1"/>
    </xf>
    <xf numFmtId="38" fontId="16" fillId="0" borderId="85" xfId="2" applyFont="1" applyBorder="1" applyAlignment="1" applyProtection="1">
      <alignment horizontal="right"/>
      <protection hidden="1"/>
    </xf>
    <xf numFmtId="38" fontId="16" fillId="0" borderId="87" xfId="2" applyFont="1" applyBorder="1" applyAlignment="1" applyProtection="1">
      <alignment horizontal="right"/>
      <protection hidden="1"/>
    </xf>
    <xf numFmtId="38" fontId="10" fillId="0" borderId="91" xfId="2" applyFont="1" applyBorder="1" applyAlignment="1" applyProtection="1">
      <alignment horizontal="right"/>
      <protection hidden="1"/>
    </xf>
    <xf numFmtId="38" fontId="10" fillId="0" borderId="97" xfId="2" applyFont="1" applyBorder="1" applyAlignment="1" applyProtection="1">
      <alignment horizontal="right"/>
      <protection hidden="1"/>
    </xf>
    <xf numFmtId="38" fontId="10" fillId="0" borderId="98" xfId="2" applyFont="1" applyBorder="1" applyAlignment="1" applyProtection="1">
      <protection hidden="1"/>
    </xf>
    <xf numFmtId="0" fontId="10" fillId="8" borderId="38" xfId="0" applyFont="1" applyFill="1" applyBorder="1" applyAlignment="1" applyProtection="1">
      <alignment horizontal="centerContinuous"/>
      <protection hidden="1"/>
    </xf>
    <xf numFmtId="0" fontId="10" fillId="8" borderId="40" xfId="0" applyFont="1" applyFill="1" applyBorder="1" applyAlignment="1" applyProtection="1">
      <alignment horizontal="centerContinuous"/>
      <protection hidden="1"/>
    </xf>
    <xf numFmtId="0" fontId="10" fillId="8" borderId="3" xfId="0" applyFont="1" applyFill="1" applyBorder="1" applyAlignment="1" applyProtection="1">
      <alignment horizontal="centerContinuous"/>
      <protection hidden="1"/>
    </xf>
    <xf numFmtId="38" fontId="10" fillId="8" borderId="44" xfId="2" applyFont="1" applyFill="1" applyBorder="1" applyAlignment="1" applyProtection="1">
      <alignment horizontal="centerContinuous"/>
      <protection hidden="1"/>
    </xf>
    <xf numFmtId="38" fontId="16" fillId="0" borderId="10" xfId="2" applyFont="1" applyBorder="1" applyAlignment="1" applyProtection="1">
      <alignment horizontal="right"/>
      <protection hidden="1"/>
    </xf>
    <xf numFmtId="38" fontId="16" fillId="0" borderId="16" xfId="2" applyFont="1" applyBorder="1" applyAlignment="1" applyProtection="1">
      <alignment horizontal="right"/>
      <protection hidden="1"/>
    </xf>
    <xf numFmtId="38" fontId="10" fillId="0" borderId="103" xfId="2" applyFont="1" applyBorder="1" applyAlignment="1" applyProtection="1">
      <alignment horizontal="right"/>
      <protection hidden="1"/>
    </xf>
    <xf numFmtId="0" fontId="10" fillId="8" borderId="38" xfId="0" applyFont="1" applyFill="1" applyBorder="1" applyAlignment="1" applyProtection="1">
      <alignment horizontal="center"/>
      <protection hidden="1"/>
    </xf>
    <xf numFmtId="0" fontId="10" fillId="8" borderId="40" xfId="0" applyFont="1" applyFill="1" applyBorder="1" applyAlignment="1" applyProtection="1">
      <alignment horizontal="center"/>
      <protection hidden="1"/>
    </xf>
    <xf numFmtId="0" fontId="10" fillId="8" borderId="39" xfId="0" applyFont="1" applyFill="1" applyBorder="1" applyAlignment="1" applyProtection="1">
      <alignment horizontal="center"/>
      <protection hidden="1"/>
    </xf>
    <xf numFmtId="38" fontId="10" fillId="0" borderId="19" xfId="2" applyFont="1" applyBorder="1" applyAlignment="1" applyProtection="1">
      <alignment horizontal="right"/>
      <protection hidden="1"/>
    </xf>
    <xf numFmtId="0" fontId="10" fillId="8" borderId="38" xfId="0" applyFont="1" applyFill="1" applyBorder="1" applyAlignment="1" applyProtection="1">
      <alignment horizontal="left"/>
      <protection hidden="1"/>
    </xf>
    <xf numFmtId="38" fontId="10" fillId="8" borderId="40" xfId="2" applyFont="1" applyFill="1" applyBorder="1" applyAlignment="1" applyProtection="1">
      <alignment horizontal="right"/>
      <protection hidden="1"/>
    </xf>
    <xf numFmtId="38" fontId="10" fillId="8" borderId="39" xfId="2" applyFont="1" applyFill="1" applyBorder="1" applyAlignment="1" applyProtection="1">
      <alignment horizontal="right"/>
      <protection hidden="1"/>
    </xf>
    <xf numFmtId="38" fontId="10" fillId="0" borderId="122" xfId="2" applyFont="1" applyBorder="1" applyAlignment="1" applyProtection="1">
      <alignment horizontal="right"/>
      <protection hidden="1"/>
    </xf>
    <xf numFmtId="0" fontId="10" fillId="8" borderId="100" xfId="0" applyFont="1" applyFill="1" applyBorder="1" applyAlignment="1" applyProtection="1">
      <alignment horizontal="center"/>
      <protection hidden="1"/>
    </xf>
    <xf numFmtId="0" fontId="10" fillId="8" borderId="165" xfId="0" applyFont="1" applyFill="1" applyBorder="1" applyAlignment="1" applyProtection="1">
      <alignment horizontal="center"/>
      <protection hidden="1"/>
    </xf>
    <xf numFmtId="38" fontId="10" fillId="8" borderId="165" xfId="2" applyFont="1" applyFill="1" applyBorder="1" applyAlignment="1" applyProtection="1">
      <alignment horizontal="right"/>
      <protection hidden="1"/>
    </xf>
    <xf numFmtId="38" fontId="10" fillId="8" borderId="101" xfId="2" applyFont="1" applyFill="1" applyBorder="1" applyAlignment="1" applyProtection="1">
      <alignment horizontal="right"/>
      <protection hidden="1"/>
    </xf>
    <xf numFmtId="38" fontId="10" fillId="0" borderId="118" xfId="2" applyFont="1" applyBorder="1" applyAlignment="1" applyProtection="1">
      <alignment horizontal="right"/>
      <protection hidden="1"/>
    </xf>
    <xf numFmtId="38" fontId="10" fillId="0" borderId="92" xfId="2" applyFont="1" applyBorder="1" applyAlignment="1" applyProtection="1">
      <alignment horizontal="right"/>
      <protection hidden="1"/>
    </xf>
    <xf numFmtId="38" fontId="10" fillId="0" borderId="93" xfId="2" applyFont="1" applyBorder="1" applyAlignment="1" applyProtection="1">
      <alignment horizontal="right"/>
      <protection hidden="1"/>
    </xf>
    <xf numFmtId="38" fontId="10" fillId="0" borderId="128" xfId="2" applyFont="1" applyBorder="1" applyAlignment="1" applyProtection="1">
      <alignment horizontal="right"/>
      <protection hidden="1"/>
    </xf>
    <xf numFmtId="38" fontId="10" fillId="0" borderId="0" xfId="2" applyFont="1" applyBorder="1" applyAlignment="1" applyProtection="1">
      <alignment horizontal="right"/>
      <protection hidden="1"/>
    </xf>
    <xf numFmtId="38" fontId="10" fillId="0" borderId="120" xfId="2" applyFont="1" applyBorder="1" applyAlignment="1" applyProtection="1">
      <alignment horizontal="right"/>
      <protection hidden="1"/>
    </xf>
    <xf numFmtId="0" fontId="10" fillId="0" borderId="15" xfId="0" applyFont="1" applyBorder="1" applyAlignment="1" applyProtection="1">
      <alignment horizontal="center"/>
      <protection hidden="1"/>
    </xf>
    <xf numFmtId="0" fontId="10" fillId="8" borderId="40" xfId="0" applyFont="1" applyFill="1" applyBorder="1" applyAlignment="1" applyProtection="1">
      <protection hidden="1"/>
    </xf>
    <xf numFmtId="38" fontId="10" fillId="0" borderId="19" xfId="2" applyFont="1" applyBorder="1" applyAlignment="1" applyProtection="1">
      <protection hidden="1"/>
    </xf>
    <xf numFmtId="38" fontId="10" fillId="0" borderId="17" xfId="2" applyFont="1" applyBorder="1" applyAlignment="1" applyProtection="1">
      <protection hidden="1"/>
    </xf>
    <xf numFmtId="38" fontId="10" fillId="0" borderId="20" xfId="2" applyFont="1" applyBorder="1" applyAlignment="1" applyProtection="1">
      <protection hidden="1"/>
    </xf>
    <xf numFmtId="38" fontId="10" fillId="0" borderId="9" xfId="2" applyFont="1" applyBorder="1" applyAlignment="1" applyProtection="1">
      <protection hidden="1"/>
    </xf>
    <xf numFmtId="38" fontId="10" fillId="0" borderId="16" xfId="2" applyFont="1" applyBorder="1" applyAlignment="1" applyProtection="1">
      <protection hidden="1"/>
    </xf>
    <xf numFmtId="0" fontId="10" fillId="0" borderId="122" xfId="0" applyFont="1" applyBorder="1" applyAlignment="1" applyProtection="1">
      <alignment horizontal="center"/>
      <protection hidden="1"/>
    </xf>
    <xf numFmtId="0" fontId="10" fillId="8" borderId="11" xfId="0" applyFont="1" applyFill="1" applyBorder="1" applyAlignment="1" applyProtection="1">
      <alignment horizontal="right"/>
      <protection hidden="1"/>
    </xf>
    <xf numFmtId="0" fontId="10" fillId="8" borderId="0" xfId="0" applyFont="1" applyFill="1" applyAlignment="1" applyProtection="1">
      <alignment horizontal="centerContinuous"/>
      <protection hidden="1"/>
    </xf>
    <xf numFmtId="0" fontId="10" fillId="8" borderId="35" xfId="0" applyFont="1" applyFill="1" applyBorder="1" applyAlignment="1" applyProtection="1">
      <alignment horizontal="centerContinuous"/>
      <protection hidden="1"/>
    </xf>
    <xf numFmtId="38" fontId="10" fillId="12" borderId="11" xfId="2" applyFont="1" applyFill="1" applyBorder="1" applyAlignment="1" applyProtection="1">
      <alignment horizontal="right"/>
      <protection hidden="1"/>
    </xf>
    <xf numFmtId="49" fontId="10" fillId="8" borderId="124" xfId="2" applyNumberFormat="1" applyFont="1" applyFill="1" applyBorder="1" applyAlignment="1" applyProtection="1">
      <alignment horizontal="left"/>
      <protection hidden="1"/>
    </xf>
    <xf numFmtId="38" fontId="10" fillId="0" borderId="122" xfId="2" applyFont="1" applyFill="1" applyBorder="1" applyAlignment="1" applyProtection="1">
      <alignment horizontal="right"/>
      <protection hidden="1"/>
    </xf>
    <xf numFmtId="38" fontId="10" fillId="0" borderId="56" xfId="2" applyFont="1" applyBorder="1" applyAlignment="1" applyProtection="1">
      <protection hidden="1"/>
    </xf>
    <xf numFmtId="38" fontId="10" fillId="0" borderId="124" xfId="2" applyFont="1" applyBorder="1" applyAlignment="1" applyProtection="1">
      <protection hidden="1"/>
    </xf>
    <xf numFmtId="38" fontId="27" fillId="0" borderId="0" xfId="2" applyFont="1" applyFill="1" applyBorder="1" applyAlignment="1" applyProtection="1">
      <protection hidden="1"/>
    </xf>
    <xf numFmtId="38" fontId="10" fillId="0" borderId="127" xfId="0" applyNumberFormat="1" applyFont="1" applyBorder="1" applyAlignment="1" applyProtection="1">
      <protection hidden="1"/>
    </xf>
    <xf numFmtId="38" fontId="10" fillId="0" borderId="92" xfId="0" applyNumberFormat="1" applyFont="1" applyBorder="1" applyAlignment="1" applyProtection="1">
      <protection hidden="1"/>
    </xf>
    <xf numFmtId="38" fontId="10" fillId="0" borderId="95" xfId="0" applyNumberFormat="1" applyFont="1" applyBorder="1" applyAlignment="1" applyProtection="1">
      <protection hidden="1"/>
    </xf>
    <xf numFmtId="38" fontId="10" fillId="0" borderId="128" xfId="2" applyFont="1" applyBorder="1" applyAlignment="1" applyProtection="1">
      <protection hidden="1"/>
    </xf>
    <xf numFmtId="38" fontId="10" fillId="0" borderId="11" xfId="2" applyFont="1" applyBorder="1" applyAlignment="1" applyProtection="1">
      <protection hidden="1"/>
    </xf>
    <xf numFmtId="38" fontId="10" fillId="0" borderId="122" xfId="2" applyFont="1" applyBorder="1" applyAlignment="1" applyProtection="1">
      <alignment horizontal="center"/>
      <protection hidden="1"/>
    </xf>
    <xf numFmtId="38" fontId="10" fillId="0" borderId="109" xfId="0" applyNumberFormat="1" applyFont="1" applyBorder="1" applyAlignment="1" applyProtection="1">
      <protection hidden="1"/>
    </xf>
    <xf numFmtId="38" fontId="10" fillId="0" borderId="129" xfId="0" applyNumberFormat="1" applyFont="1" applyBorder="1" applyAlignment="1" applyProtection="1">
      <protection hidden="1"/>
    </xf>
    <xf numFmtId="38" fontId="10" fillId="0" borderId="110" xfId="0" applyNumberFormat="1" applyFont="1" applyBorder="1" applyAlignment="1" applyProtection="1">
      <protection hidden="1"/>
    </xf>
    <xf numFmtId="38" fontId="10" fillId="0" borderId="131" xfId="2" applyFont="1" applyBorder="1" applyAlignment="1" applyProtection="1">
      <alignment horizontal="center"/>
      <protection hidden="1"/>
    </xf>
    <xf numFmtId="38" fontId="19" fillId="0" borderId="46" xfId="2" applyFont="1" applyFill="1" applyBorder="1" applyAlignment="1" applyProtection="1">
      <alignment horizontal="right" vertical="center"/>
      <protection hidden="1"/>
    </xf>
    <xf numFmtId="0" fontId="39" fillId="0" borderId="0" xfId="0" applyFont="1" applyAlignment="1">
      <alignment horizontal="center" vertical="center"/>
    </xf>
    <xf numFmtId="49" fontId="33" fillId="0" borderId="0" xfId="0" applyNumberFormat="1" applyFont="1" applyFill="1" applyAlignment="1">
      <alignment vertical="top" wrapText="1"/>
    </xf>
    <xf numFmtId="0" fontId="36" fillId="0" borderId="0" xfId="0" applyFont="1" applyAlignment="1">
      <alignment horizontal="left" vertical="center"/>
    </xf>
    <xf numFmtId="38" fontId="16" fillId="0" borderId="43" xfId="2" applyFont="1" applyFill="1" applyBorder="1" applyAlignment="1" applyProtection="1">
      <alignment horizontal="right" vertical="center"/>
      <protection hidden="1"/>
    </xf>
    <xf numFmtId="38" fontId="41" fillId="0" borderId="59" xfId="2" applyFont="1" applyFill="1" applyBorder="1" applyAlignment="1" applyProtection="1">
      <alignment horizontal="right" vertical="center"/>
      <protection hidden="1"/>
    </xf>
    <xf numFmtId="38" fontId="41" fillId="0" borderId="62" xfId="2" applyFont="1" applyFill="1" applyBorder="1" applyAlignment="1" applyProtection="1">
      <alignment horizontal="left" vertical="center"/>
      <protection hidden="1"/>
    </xf>
    <xf numFmtId="38" fontId="28" fillId="0" borderId="20" xfId="2" applyFont="1" applyFill="1" applyBorder="1" applyAlignment="1">
      <alignment vertical="center"/>
    </xf>
    <xf numFmtId="38" fontId="28" fillId="0" borderId="24" xfId="2" applyFont="1" applyFill="1" applyBorder="1" applyAlignment="1">
      <alignment vertical="center"/>
    </xf>
    <xf numFmtId="0" fontId="0" fillId="0" borderId="34" xfId="0" applyFill="1" applyBorder="1" applyAlignment="1">
      <alignment horizontal="left" vertical="center"/>
    </xf>
    <xf numFmtId="0" fontId="0" fillId="0" borderId="35" xfId="0" applyFill="1" applyBorder="1" applyAlignment="1">
      <alignment horizontal="left" vertical="center"/>
    </xf>
    <xf numFmtId="38" fontId="2" fillId="11" borderId="136" xfId="1" applyNumberFormat="1" applyFill="1" applyBorder="1" applyAlignment="1">
      <alignment vertical="center"/>
    </xf>
    <xf numFmtId="38" fontId="0" fillId="0" borderId="12" xfId="2" applyFont="1" applyFill="1" applyBorder="1" applyAlignment="1">
      <alignment vertical="center"/>
    </xf>
    <xf numFmtId="38" fontId="0" fillId="0" borderId="109" xfId="2" applyFont="1" applyFill="1" applyBorder="1" applyAlignment="1">
      <alignment vertical="center"/>
    </xf>
    <xf numFmtId="38" fontId="2" fillId="11" borderId="134" xfId="1" applyNumberFormat="1" applyFill="1" applyBorder="1" applyAlignment="1">
      <alignment vertical="center"/>
    </xf>
    <xf numFmtId="0" fontId="10" fillId="0" borderId="0" xfId="1" applyFont="1" applyFill="1" applyAlignment="1" applyProtection="1">
      <alignment horizontal="center" vertical="center"/>
      <protection hidden="1"/>
    </xf>
    <xf numFmtId="0" fontId="11" fillId="0" borderId="0" xfId="1" applyFont="1" applyFill="1" applyAlignment="1" applyProtection="1">
      <alignment horizontal="center" vertical="center"/>
      <protection hidden="1"/>
    </xf>
    <xf numFmtId="38" fontId="10" fillId="0" borderId="0" xfId="1" applyNumberFormat="1" applyFont="1" applyFill="1" applyAlignment="1" applyProtection="1">
      <alignment vertical="center"/>
      <protection hidden="1"/>
    </xf>
    <xf numFmtId="38" fontId="10" fillId="13" borderId="18" xfId="2" applyFont="1" applyFill="1" applyBorder="1" applyAlignment="1" applyProtection="1">
      <alignment horizontal="right" vertical="center"/>
      <protection hidden="1"/>
    </xf>
    <xf numFmtId="38" fontId="28" fillId="0" borderId="19" xfId="2" applyFont="1" applyFill="1" applyBorder="1" applyAlignment="1">
      <alignment vertical="center"/>
    </xf>
    <xf numFmtId="38" fontId="28" fillId="0" borderId="23" xfId="2" applyFont="1" applyFill="1" applyBorder="1" applyAlignment="1">
      <alignment vertical="center"/>
    </xf>
    <xf numFmtId="38" fontId="29" fillId="0" borderId="17" xfId="2" applyFont="1" applyFill="1" applyBorder="1" applyAlignment="1">
      <alignment vertical="center"/>
    </xf>
    <xf numFmtId="38" fontId="29" fillId="0" borderId="22" xfId="2" applyFont="1" applyFill="1" applyBorder="1" applyAlignment="1">
      <alignment vertical="center"/>
    </xf>
    <xf numFmtId="38" fontId="10" fillId="0" borderId="19" xfId="2" applyFont="1" applyFill="1" applyBorder="1" applyAlignment="1">
      <alignment horizontal="right" vertical="center"/>
    </xf>
    <xf numFmtId="0" fontId="15" fillId="0" borderId="8" xfId="1" applyFont="1" applyBorder="1" applyAlignment="1">
      <alignment vertical="center"/>
    </xf>
    <xf numFmtId="1" fontId="10" fillId="7" borderId="10" xfId="1" applyNumberFormat="1" applyFont="1" applyFill="1" applyBorder="1" applyAlignment="1" applyProtection="1">
      <alignment horizontal="center" vertical="center"/>
      <protection hidden="1"/>
    </xf>
    <xf numFmtId="1" fontId="10" fillId="7" borderId="16" xfId="1" applyNumberFormat="1" applyFont="1" applyFill="1" applyBorder="1" applyAlignment="1" applyProtection="1">
      <alignment horizontal="center" vertical="center"/>
      <protection hidden="1"/>
    </xf>
    <xf numFmtId="1" fontId="10" fillId="7" borderId="4" xfId="1" applyNumberFormat="1" applyFont="1" applyFill="1" applyBorder="1" applyAlignment="1" applyProtection="1">
      <alignment horizontal="center" vertical="center"/>
      <protection hidden="1"/>
    </xf>
    <xf numFmtId="1" fontId="12" fillId="7" borderId="4" xfId="1" applyNumberFormat="1" applyFont="1" applyFill="1" applyBorder="1" applyAlignment="1" applyProtection="1">
      <alignment horizontal="center" vertical="center"/>
      <protection hidden="1"/>
    </xf>
    <xf numFmtId="1" fontId="12" fillId="7" borderId="30" xfId="1" applyNumberFormat="1" applyFont="1" applyFill="1" applyBorder="1" applyAlignment="1" applyProtection="1">
      <alignment horizontal="center" vertical="center"/>
      <protection hidden="1"/>
    </xf>
    <xf numFmtId="1" fontId="10" fillId="7" borderId="17" xfId="1" applyNumberFormat="1" applyFont="1" applyFill="1" applyBorder="1" applyAlignment="1" applyProtection="1">
      <alignment horizontal="center" vertical="center"/>
      <protection hidden="1"/>
    </xf>
    <xf numFmtId="1" fontId="11" fillId="7" borderId="22" xfId="1" applyNumberFormat="1" applyFont="1" applyFill="1" applyBorder="1" applyAlignment="1" applyProtection="1">
      <alignment horizontal="center" vertical="center"/>
      <protection hidden="1"/>
    </xf>
    <xf numFmtId="1" fontId="11" fillId="7" borderId="28" xfId="1" applyNumberFormat="1" applyFont="1" applyFill="1" applyBorder="1" applyAlignment="1" applyProtection="1">
      <alignment horizontal="center" vertical="center"/>
      <protection hidden="1"/>
    </xf>
    <xf numFmtId="1" fontId="10" fillId="0" borderId="11" xfId="1" applyNumberFormat="1" applyFont="1" applyFill="1" applyBorder="1" applyAlignment="1" applyProtection="1">
      <alignment horizontal="center" vertical="center"/>
      <protection hidden="1"/>
    </xf>
    <xf numFmtId="1" fontId="10" fillId="0" borderId="18" xfId="1" applyNumberFormat="1" applyFont="1" applyFill="1" applyBorder="1" applyAlignment="1" applyProtection="1">
      <alignment horizontal="center" vertical="center"/>
      <protection hidden="1"/>
    </xf>
    <xf numFmtId="1" fontId="10" fillId="0" borderId="3" xfId="1" applyNumberFormat="1" applyFont="1" applyFill="1" applyBorder="1" applyAlignment="1" applyProtection="1">
      <alignment horizontal="center" vertical="center"/>
      <protection hidden="1"/>
    </xf>
    <xf numFmtId="1" fontId="11" fillId="0" borderId="3" xfId="1" applyNumberFormat="1" applyFont="1" applyFill="1" applyBorder="1" applyAlignment="1" applyProtection="1">
      <alignment horizontal="center" vertical="center"/>
      <protection hidden="1"/>
    </xf>
    <xf numFmtId="1" fontId="11" fillId="0" borderId="31" xfId="1" applyNumberFormat="1" applyFont="1" applyFill="1" applyBorder="1" applyAlignment="1" applyProtection="1">
      <alignment horizontal="center" vertical="center"/>
      <protection hidden="1"/>
    </xf>
    <xf numFmtId="0" fontId="6" fillId="2" borderId="0" xfId="1" applyFont="1" applyFill="1" applyBorder="1" applyAlignment="1" applyProtection="1">
      <alignment horizontal="right" vertical="center"/>
      <protection hidden="1"/>
    </xf>
    <xf numFmtId="38" fontId="19" fillId="0" borderId="65" xfId="2" applyFont="1" applyFill="1" applyBorder="1" applyAlignment="1" applyProtection="1">
      <alignment horizontal="left" vertical="center"/>
      <protection hidden="1"/>
    </xf>
    <xf numFmtId="38" fontId="10" fillId="0" borderId="56" xfId="2" applyFont="1" applyFill="1" applyBorder="1" applyAlignment="1" applyProtection="1">
      <alignment vertical="center"/>
      <protection hidden="1"/>
    </xf>
    <xf numFmtId="38" fontId="12" fillId="0" borderId="0" xfId="1" applyNumberFormat="1" applyFont="1" applyFill="1" applyAlignment="1" applyProtection="1">
      <alignment vertical="center"/>
      <protection hidden="1"/>
    </xf>
    <xf numFmtId="38" fontId="10" fillId="0" borderId="95" xfId="1" applyNumberFormat="1" applyFont="1" applyFill="1" applyBorder="1" applyAlignment="1" applyProtection="1">
      <alignment vertical="center"/>
      <protection hidden="1"/>
    </xf>
    <xf numFmtId="38" fontId="10" fillId="0" borderId="124" xfId="2" applyFont="1" applyFill="1" applyBorder="1" applyAlignment="1" applyProtection="1">
      <alignment vertical="center"/>
      <protection hidden="1"/>
    </xf>
    <xf numFmtId="38" fontId="10" fillId="0" borderId="130" xfId="1" applyNumberFormat="1" applyFont="1" applyFill="1" applyBorder="1" applyAlignment="1" applyProtection="1">
      <alignment vertical="center"/>
      <protection hidden="1"/>
    </xf>
    <xf numFmtId="38" fontId="10" fillId="0" borderId="2" xfId="1" applyNumberFormat="1" applyFont="1" applyFill="1" applyBorder="1" applyAlignment="1" applyProtection="1">
      <alignment vertical="center"/>
      <protection hidden="1"/>
    </xf>
    <xf numFmtId="0" fontId="2" fillId="0" borderId="6" xfId="1" applyBorder="1" applyAlignment="1">
      <alignment vertical="center"/>
    </xf>
    <xf numFmtId="38" fontId="10" fillId="0" borderId="94" xfId="1" applyNumberFormat="1" applyFont="1" applyBorder="1" applyAlignment="1" applyProtection="1">
      <alignment vertical="center"/>
      <protection hidden="1"/>
    </xf>
    <xf numFmtId="38" fontId="10" fillId="0" borderId="93" xfId="1" applyNumberFormat="1" applyFont="1" applyBorder="1" applyAlignment="1" applyProtection="1">
      <alignment vertical="center"/>
      <protection hidden="1"/>
    </xf>
    <xf numFmtId="38" fontId="10" fillId="0" borderId="20" xfId="2" applyFont="1" applyBorder="1" applyAlignment="1" applyProtection="1">
      <alignment horizontal="right" vertical="center"/>
      <protection hidden="1"/>
    </xf>
    <xf numFmtId="0" fontId="2" fillId="0" borderId="0" xfId="1" applyBorder="1" applyAlignment="1">
      <alignment vertical="center"/>
    </xf>
    <xf numFmtId="176" fontId="29" fillId="0" borderId="149" xfId="1" applyNumberFormat="1" applyFont="1" applyFill="1" applyBorder="1" applyAlignment="1">
      <alignment vertical="center"/>
    </xf>
    <xf numFmtId="38" fontId="0" fillId="0" borderId="16" xfId="2" applyFont="1" applyFill="1" applyBorder="1" applyAlignment="1">
      <alignment vertical="center"/>
    </xf>
    <xf numFmtId="38" fontId="0" fillId="0" borderId="17" xfId="2" applyFont="1" applyFill="1" applyBorder="1" applyAlignment="1">
      <alignment vertical="center"/>
    </xf>
    <xf numFmtId="38" fontId="0" fillId="0" borderId="18" xfId="2" applyFont="1" applyFill="1" applyBorder="1" applyAlignment="1">
      <alignment vertical="center"/>
    </xf>
    <xf numFmtId="38" fontId="0" fillId="0" borderId="19" xfId="2" applyFont="1" applyFill="1" applyBorder="1" applyAlignment="1">
      <alignment vertical="center"/>
    </xf>
    <xf numFmtId="38" fontId="0" fillId="0" borderId="20" xfId="2" applyFont="1" applyFill="1" applyBorder="1" applyAlignment="1">
      <alignment vertical="center"/>
    </xf>
    <xf numFmtId="38" fontId="0" fillId="0" borderId="21" xfId="2" applyFont="1" applyFill="1" applyBorder="1" applyAlignment="1">
      <alignment vertical="center"/>
    </xf>
    <xf numFmtId="38" fontId="42" fillId="0" borderId="8" xfId="2" applyFont="1" applyFill="1" applyBorder="1" applyAlignment="1">
      <alignment vertical="center"/>
    </xf>
    <xf numFmtId="38" fontId="43" fillId="0" borderId="22" xfId="2" applyFont="1" applyFill="1" applyBorder="1" applyAlignment="1">
      <alignment vertical="center"/>
    </xf>
    <xf numFmtId="38" fontId="43" fillId="0" borderId="129" xfId="2" applyFont="1" applyFill="1" applyBorder="1" applyAlignment="1">
      <alignment vertical="center"/>
    </xf>
    <xf numFmtId="0" fontId="2" fillId="0" borderId="0" xfId="1" applyBorder="1" applyAlignment="1">
      <alignment horizontal="center" vertical="center"/>
    </xf>
    <xf numFmtId="38" fontId="43" fillId="0" borderId="0" xfId="2" applyFont="1" applyFill="1" applyBorder="1" applyAlignment="1">
      <alignment vertical="center"/>
    </xf>
    <xf numFmtId="38" fontId="28" fillId="0" borderId="0" xfId="2" applyFont="1" applyFill="1" applyBorder="1" applyAlignment="1">
      <alignment vertical="center"/>
    </xf>
    <xf numFmtId="38" fontId="28" fillId="9" borderId="0" xfId="2" applyFont="1" applyFill="1" applyBorder="1" applyAlignment="1">
      <alignment vertical="center"/>
    </xf>
    <xf numFmtId="176" fontId="29" fillId="0" borderId="147" xfId="1" applyNumberFormat="1" applyFont="1" applyFill="1" applyBorder="1" applyAlignment="1">
      <alignment vertical="center"/>
    </xf>
    <xf numFmtId="0" fontId="0" fillId="0" borderId="34" xfId="0" applyFill="1" applyBorder="1" applyAlignment="1">
      <alignment horizontal="left" vertical="center"/>
    </xf>
    <xf numFmtId="0" fontId="0" fillId="0" borderId="35" xfId="0" applyFill="1" applyBorder="1" applyAlignment="1">
      <alignment horizontal="left" vertical="center"/>
    </xf>
    <xf numFmtId="38" fontId="2" fillId="11" borderId="136" xfId="1" applyNumberFormat="1" applyFill="1" applyBorder="1" applyAlignment="1">
      <alignment vertical="center"/>
    </xf>
    <xf numFmtId="38" fontId="2" fillId="11" borderId="134" xfId="1" applyNumberFormat="1" applyFill="1" applyBorder="1" applyAlignment="1">
      <alignment vertical="center"/>
    </xf>
    <xf numFmtId="38" fontId="0" fillId="0" borderId="12" xfId="2" applyFont="1" applyFill="1" applyBorder="1" applyAlignment="1">
      <alignment vertical="center"/>
    </xf>
    <xf numFmtId="38" fontId="0" fillId="0" borderId="109" xfId="2" applyFont="1" applyFill="1" applyBorder="1" applyAlignment="1">
      <alignment vertical="center"/>
    </xf>
    <xf numFmtId="0" fontId="15" fillId="0" borderId="8" xfId="1" applyFont="1" applyBorder="1" applyAlignment="1">
      <alignment vertical="center"/>
    </xf>
    <xf numFmtId="38" fontId="2" fillId="0" borderId="56" xfId="3" applyFont="1" applyBorder="1" applyAlignment="1" applyProtection="1">
      <alignment vertical="center"/>
      <protection hidden="1"/>
    </xf>
    <xf numFmtId="38" fontId="2" fillId="0" borderId="6" xfId="1" applyNumberFormat="1" applyBorder="1" applyAlignment="1">
      <alignment vertical="center"/>
    </xf>
    <xf numFmtId="38" fontId="10" fillId="0" borderId="2" xfId="2" applyFont="1" applyFill="1" applyBorder="1" applyAlignment="1">
      <alignment vertical="center"/>
    </xf>
    <xf numFmtId="38" fontId="14" fillId="0" borderId="22" xfId="2" applyFont="1" applyFill="1" applyBorder="1" applyAlignment="1" applyProtection="1">
      <alignment horizontal="right" vertical="center"/>
      <protection hidden="1"/>
    </xf>
    <xf numFmtId="0" fontId="31" fillId="0" borderId="0" xfId="0" applyFont="1" applyAlignment="1">
      <alignment horizontal="left" vertical="center"/>
    </xf>
    <xf numFmtId="0" fontId="15" fillId="0" borderId="8" xfId="1" applyFont="1" applyBorder="1" applyAlignment="1">
      <alignment vertical="center"/>
    </xf>
    <xf numFmtId="38" fontId="0" fillId="0" borderId="109" xfId="2" applyFont="1" applyFill="1" applyBorder="1" applyAlignment="1">
      <alignment vertical="center"/>
    </xf>
    <xf numFmtId="38" fontId="2" fillId="11" borderId="136" xfId="1" applyNumberFormat="1" applyFill="1" applyBorder="1" applyAlignment="1">
      <alignment vertical="center"/>
    </xf>
    <xf numFmtId="38" fontId="2" fillId="11" borderId="134" xfId="1" applyNumberFormat="1" applyFill="1" applyBorder="1" applyAlignment="1">
      <alignment vertical="center"/>
    </xf>
    <xf numFmtId="0" fontId="0" fillId="0" borderId="34" xfId="0" applyFill="1" applyBorder="1" applyAlignment="1">
      <alignment horizontal="left" vertical="center"/>
    </xf>
    <xf numFmtId="0" fontId="0" fillId="0" borderId="35" xfId="0" applyFill="1" applyBorder="1" applyAlignment="1">
      <alignment horizontal="left" vertical="center"/>
    </xf>
    <xf numFmtId="38" fontId="16" fillId="6" borderId="10" xfId="2" applyFont="1" applyFill="1" applyBorder="1" applyAlignment="1" applyProtection="1">
      <alignment horizontal="right" vertical="center"/>
      <protection hidden="1"/>
    </xf>
    <xf numFmtId="38" fontId="16" fillId="6" borderId="70" xfId="2" applyFont="1" applyFill="1" applyBorder="1" applyAlignment="1" applyProtection="1">
      <alignment horizontal="right" vertical="center"/>
      <protection hidden="1"/>
    </xf>
    <xf numFmtId="38" fontId="28" fillId="0" borderId="18" xfId="2" applyFont="1" applyFill="1" applyBorder="1" applyAlignment="1">
      <alignment vertical="center"/>
    </xf>
    <xf numFmtId="38" fontId="28" fillId="0" borderId="45" xfId="2" applyFont="1" applyFill="1" applyBorder="1" applyAlignment="1">
      <alignment vertical="center"/>
    </xf>
    <xf numFmtId="38" fontId="14" fillId="6" borderId="22" xfId="2" applyFont="1" applyFill="1" applyBorder="1" applyAlignment="1" applyProtection="1">
      <alignment horizontal="right" vertical="center"/>
      <protection hidden="1"/>
    </xf>
    <xf numFmtId="0" fontId="44" fillId="0" borderId="0" xfId="0" applyFont="1" applyAlignment="1">
      <alignment horizontal="right" vertical="center"/>
    </xf>
    <xf numFmtId="0" fontId="45" fillId="0" borderId="6" xfId="1" applyFont="1" applyFill="1" applyBorder="1" applyAlignment="1" applyProtection="1">
      <alignment horizontal="left" vertical="center"/>
      <protection hidden="1"/>
    </xf>
    <xf numFmtId="0" fontId="0" fillId="0" borderId="34" xfId="0" applyFill="1" applyBorder="1" applyAlignment="1">
      <alignment horizontal="left" vertical="center"/>
    </xf>
    <xf numFmtId="0" fontId="0" fillId="0" borderId="35" xfId="0" applyFill="1" applyBorder="1" applyAlignment="1">
      <alignment horizontal="left" vertical="center"/>
    </xf>
    <xf numFmtId="38" fontId="2" fillId="11" borderId="136" xfId="1" applyNumberFormat="1" applyFill="1" applyBorder="1" applyAlignment="1">
      <alignment vertical="center"/>
    </xf>
    <xf numFmtId="38" fontId="2" fillId="11" borderId="134" xfId="1" applyNumberFormat="1" applyFill="1" applyBorder="1" applyAlignment="1">
      <alignment vertical="center"/>
    </xf>
    <xf numFmtId="0" fontId="15" fillId="0" borderId="8" xfId="1" applyFont="1" applyBorder="1" applyAlignment="1">
      <alignment vertical="center"/>
    </xf>
    <xf numFmtId="38" fontId="0" fillId="0" borderId="109" xfId="2" applyFont="1" applyFill="1" applyBorder="1" applyAlignment="1">
      <alignment vertical="center"/>
    </xf>
    <xf numFmtId="38" fontId="16" fillId="6" borderId="16" xfId="2" applyFont="1" applyFill="1" applyBorder="1" applyAlignment="1" applyProtection="1">
      <alignment horizontal="right" vertical="center"/>
      <protection hidden="1"/>
    </xf>
    <xf numFmtId="38" fontId="16" fillId="6" borderId="21" xfId="2" applyFont="1" applyFill="1" applyBorder="1" applyAlignment="1" applyProtection="1">
      <alignment horizontal="right" vertical="center"/>
      <protection hidden="1"/>
    </xf>
    <xf numFmtId="40" fontId="16" fillId="0" borderId="58" xfId="2" applyNumberFormat="1" applyFont="1" applyFill="1" applyBorder="1" applyAlignment="1" applyProtection="1">
      <alignment horizontal="right" vertical="center"/>
      <protection hidden="1"/>
    </xf>
    <xf numFmtId="178" fontId="16" fillId="0" borderId="65" xfId="2" applyNumberFormat="1" applyFont="1" applyFill="1" applyBorder="1" applyAlignment="1" applyProtection="1">
      <alignment horizontal="right" vertical="center"/>
      <protection hidden="1"/>
    </xf>
    <xf numFmtId="179" fontId="16" fillId="0" borderId="65" xfId="2" applyNumberFormat="1" applyFont="1" applyFill="1" applyBorder="1" applyAlignment="1" applyProtection="1">
      <alignment horizontal="right" vertical="center"/>
      <protection hidden="1"/>
    </xf>
    <xf numFmtId="0" fontId="15" fillId="0" borderId="8" xfId="1" applyFont="1" applyBorder="1" applyAlignment="1">
      <alignment vertical="center"/>
    </xf>
    <xf numFmtId="38" fontId="0" fillId="0" borderId="109" xfId="2" applyFont="1" applyFill="1" applyBorder="1" applyAlignment="1">
      <alignment vertical="center"/>
    </xf>
    <xf numFmtId="38" fontId="2" fillId="11" borderId="136" xfId="1" applyNumberFormat="1" applyFill="1" applyBorder="1" applyAlignment="1">
      <alignment vertical="center"/>
    </xf>
    <xf numFmtId="38" fontId="2" fillId="11" borderId="134" xfId="1" applyNumberFormat="1" applyFill="1" applyBorder="1" applyAlignment="1">
      <alignment vertical="center"/>
    </xf>
    <xf numFmtId="0" fontId="0" fillId="0" borderId="34" xfId="0" applyFill="1" applyBorder="1" applyAlignment="1">
      <alignment horizontal="left" vertical="center"/>
    </xf>
    <xf numFmtId="0" fontId="0" fillId="0" borderId="35" xfId="0" applyFill="1" applyBorder="1" applyAlignment="1">
      <alignment horizontal="left" vertical="center"/>
    </xf>
    <xf numFmtId="38" fontId="16" fillId="14" borderId="16" xfId="2" applyFont="1" applyFill="1" applyBorder="1" applyAlignment="1" applyProtection="1">
      <alignment horizontal="right" vertical="center"/>
      <protection hidden="1"/>
    </xf>
    <xf numFmtId="38" fontId="2" fillId="0" borderId="0" xfId="3" applyFont="1" applyAlignment="1">
      <alignment vertical="center"/>
    </xf>
    <xf numFmtId="40" fontId="2" fillId="0" borderId="0" xfId="3" applyNumberFormat="1" applyFont="1" applyAlignment="1">
      <alignment vertical="center"/>
    </xf>
    <xf numFmtId="38" fontId="10" fillId="0" borderId="34" xfId="0" applyNumberFormat="1" applyFont="1" applyBorder="1" applyAlignment="1" applyProtection="1">
      <alignment horizontal="center"/>
      <protection hidden="1"/>
    </xf>
    <xf numFmtId="38" fontId="10" fillId="0" borderId="35" xfId="0" applyNumberFormat="1" applyFont="1" applyBorder="1" applyAlignment="1" applyProtection="1">
      <alignment horizontal="center"/>
      <protection hidden="1"/>
    </xf>
    <xf numFmtId="0" fontId="10" fillId="0" borderId="105" xfId="0" applyFont="1" applyBorder="1" applyAlignment="1" applyProtection="1">
      <alignment horizontal="center"/>
      <protection hidden="1"/>
    </xf>
    <xf numFmtId="0" fontId="10" fillId="0" borderId="106" xfId="0" applyFont="1" applyBorder="1" applyAlignment="1" applyProtection="1">
      <alignment horizontal="center"/>
      <protection hidden="1"/>
    </xf>
    <xf numFmtId="38" fontId="10" fillId="0" borderId="38" xfId="2" applyFont="1" applyBorder="1" applyAlignment="1" applyProtection="1">
      <alignment horizontal="center"/>
      <protection hidden="1"/>
    </xf>
    <xf numFmtId="38" fontId="10" fillId="0" borderId="39" xfId="2" applyFont="1" applyBorder="1" applyAlignment="1" applyProtection="1">
      <alignment horizontal="center"/>
      <protection hidden="1"/>
    </xf>
    <xf numFmtId="38" fontId="26" fillId="8" borderId="34" xfId="0" applyNumberFormat="1" applyFont="1" applyFill="1" applyBorder="1" applyAlignment="1" applyProtection="1">
      <protection hidden="1"/>
    </xf>
    <xf numFmtId="38" fontId="26" fillId="8" borderId="11" xfId="0" applyNumberFormat="1" applyFont="1" applyFill="1" applyBorder="1" applyAlignment="1" applyProtection="1">
      <protection hidden="1"/>
    </xf>
    <xf numFmtId="0" fontId="10" fillId="0" borderId="34" xfId="0" applyFont="1" applyBorder="1" applyAlignment="1" applyProtection="1">
      <alignment horizontal="center"/>
      <protection hidden="1"/>
    </xf>
    <xf numFmtId="0" fontId="10" fillId="0" borderId="35" xfId="0" applyFont="1" applyBorder="1" applyAlignment="1" applyProtection="1">
      <alignment horizontal="center"/>
      <protection hidden="1"/>
    </xf>
    <xf numFmtId="38" fontId="27" fillId="0" borderId="34" xfId="0" applyNumberFormat="1" applyFont="1" applyBorder="1" applyAlignment="1" applyProtection="1">
      <alignment horizontal="center"/>
      <protection hidden="1"/>
    </xf>
    <xf numFmtId="38" fontId="27" fillId="0" borderId="35" xfId="0" applyNumberFormat="1" applyFont="1" applyBorder="1" applyAlignment="1" applyProtection="1">
      <alignment horizontal="center"/>
      <protection hidden="1"/>
    </xf>
    <xf numFmtId="0" fontId="10" fillId="0" borderId="125" xfId="0" applyFont="1" applyBorder="1" applyAlignment="1" applyProtection="1">
      <alignment horizontal="center"/>
      <protection hidden="1"/>
    </xf>
    <xf numFmtId="0" fontId="10" fillId="0" borderId="126" xfId="0" applyFont="1" applyBorder="1" applyAlignment="1" applyProtection="1">
      <alignment horizontal="center"/>
      <protection hidden="1"/>
    </xf>
    <xf numFmtId="38" fontId="10" fillId="0" borderId="34" xfId="2" applyFont="1" applyBorder="1" applyAlignment="1" applyProtection="1">
      <alignment horizontal="center"/>
      <protection hidden="1"/>
    </xf>
    <xf numFmtId="38" fontId="10" fillId="0" borderId="35" xfId="2" applyFont="1" applyBorder="1" applyAlignment="1" applyProtection="1">
      <alignment horizontal="center"/>
      <protection hidden="1"/>
    </xf>
    <xf numFmtId="0" fontId="10" fillId="0" borderId="90" xfId="0" applyFont="1" applyBorder="1" applyAlignment="1" applyProtection="1">
      <alignment horizontal="center"/>
      <protection hidden="1"/>
    </xf>
    <xf numFmtId="0" fontId="10" fillId="0" borderId="102" xfId="0" applyFont="1" applyBorder="1" applyAlignment="1" applyProtection="1">
      <alignment horizontal="center"/>
      <protection hidden="1"/>
    </xf>
    <xf numFmtId="0" fontId="13" fillId="0" borderId="34" xfId="0" applyFont="1" applyBorder="1" applyAlignment="1" applyProtection="1">
      <protection hidden="1"/>
    </xf>
    <xf numFmtId="0" fontId="13" fillId="0" borderId="35" xfId="0" applyFont="1" applyBorder="1" applyAlignment="1" applyProtection="1">
      <protection hidden="1"/>
    </xf>
    <xf numFmtId="0" fontId="16" fillId="0" borderId="38" xfId="0" applyFont="1" applyBorder="1" applyAlignment="1" applyProtection="1">
      <protection hidden="1"/>
    </xf>
    <xf numFmtId="0" fontId="16" fillId="0" borderId="39" xfId="0" applyFont="1" applyBorder="1" applyAlignment="1" applyProtection="1">
      <protection hidden="1"/>
    </xf>
    <xf numFmtId="0" fontId="10" fillId="0" borderId="38" xfId="0" applyFont="1" applyBorder="1" applyAlignment="1" applyProtection="1">
      <alignment horizontal="center"/>
      <protection hidden="1"/>
    </xf>
    <xf numFmtId="0" fontId="10" fillId="0" borderId="39" xfId="0" applyFont="1" applyBorder="1" applyAlignment="1" applyProtection="1">
      <alignment horizontal="center"/>
      <protection hidden="1"/>
    </xf>
    <xf numFmtId="38" fontId="10" fillId="0" borderId="8" xfId="2" applyFont="1" applyBorder="1" applyAlignment="1" applyProtection="1">
      <alignment horizontal="center"/>
      <protection hidden="1"/>
    </xf>
    <xf numFmtId="38" fontId="10" fillId="0" borderId="9" xfId="2" applyFont="1" applyBorder="1" applyAlignment="1" applyProtection="1">
      <alignment horizontal="center"/>
      <protection hidden="1"/>
    </xf>
    <xf numFmtId="0" fontId="3" fillId="2" borderId="1" xfId="0" applyFont="1" applyFill="1" applyBorder="1" applyAlignment="1" applyProtection="1">
      <alignment horizontal="center"/>
      <protection hidden="1"/>
    </xf>
    <xf numFmtId="0" fontId="3" fillId="2" borderId="2" xfId="0" applyFont="1" applyFill="1" applyBorder="1" applyAlignment="1" applyProtection="1">
      <alignment horizontal="center"/>
      <protection hidden="1"/>
    </xf>
    <xf numFmtId="0" fontId="3" fillId="2" borderId="5" xfId="0" applyFont="1" applyFill="1" applyBorder="1" applyAlignment="1" applyProtection="1">
      <alignment horizontal="center"/>
      <protection hidden="1"/>
    </xf>
    <xf numFmtId="0" fontId="3" fillId="2" borderId="6" xfId="0" applyFont="1" applyFill="1" applyBorder="1" applyAlignment="1" applyProtection="1">
      <alignment horizontal="center"/>
      <protection hidden="1"/>
    </xf>
    <xf numFmtId="0" fontId="4" fillId="2" borderId="2" xfId="0" applyFont="1" applyFill="1" applyBorder="1" applyAlignment="1" applyProtection="1">
      <alignment horizontal="center" vertical="center"/>
      <protection hidden="1"/>
    </xf>
    <xf numFmtId="0" fontId="4" fillId="2" borderId="6" xfId="0" applyFont="1" applyFill="1" applyBorder="1" applyAlignment="1" applyProtection="1">
      <alignment horizontal="center" vertical="center"/>
      <protection hidden="1"/>
    </xf>
    <xf numFmtId="0" fontId="6" fillId="2" borderId="2" xfId="0" applyFont="1" applyFill="1" applyBorder="1" applyAlignment="1" applyProtection="1">
      <alignment horizontal="center"/>
      <protection hidden="1"/>
    </xf>
    <xf numFmtId="0" fontId="6" fillId="2" borderId="6" xfId="0" applyFont="1" applyFill="1" applyBorder="1" applyAlignment="1" applyProtection="1">
      <alignment horizontal="center"/>
      <protection hidden="1"/>
    </xf>
    <xf numFmtId="58" fontId="6" fillId="2" borderId="3" xfId="0" applyNumberFormat="1" applyFont="1" applyFill="1" applyBorder="1" applyAlignment="1" applyProtection="1">
      <alignment horizontal="right" wrapText="1"/>
      <protection hidden="1"/>
    </xf>
    <xf numFmtId="58" fontId="6" fillId="2" borderId="3" xfId="0" applyNumberFormat="1" applyFont="1" applyFill="1" applyBorder="1" applyAlignment="1" applyProtection="1">
      <alignment horizontal="right"/>
      <protection hidden="1"/>
    </xf>
    <xf numFmtId="58" fontId="6" fillId="2" borderId="4" xfId="0" applyNumberFormat="1" applyFont="1" applyFill="1" applyBorder="1" applyAlignment="1" applyProtection="1">
      <alignment horizontal="right"/>
      <protection hidden="1"/>
    </xf>
    <xf numFmtId="58" fontId="6" fillId="2" borderId="6" xfId="0" applyNumberFormat="1" applyFont="1" applyFill="1" applyBorder="1" applyAlignment="1" applyProtection="1">
      <alignment horizontal="right"/>
      <protection hidden="1"/>
    </xf>
    <xf numFmtId="58" fontId="6" fillId="2" borderId="7" xfId="0" applyNumberFormat="1" applyFont="1" applyFill="1" applyBorder="1" applyAlignment="1" applyProtection="1">
      <alignment horizontal="right"/>
      <protection hidden="1"/>
    </xf>
    <xf numFmtId="38" fontId="12" fillId="0" borderId="1" xfId="2" applyFont="1" applyFill="1" applyBorder="1" applyAlignment="1">
      <alignment vertical="center"/>
    </xf>
    <xf numFmtId="0" fontId="15" fillId="0" borderId="8" xfId="1" applyFont="1" applyBorder="1" applyAlignment="1">
      <alignment vertical="center"/>
    </xf>
    <xf numFmtId="0" fontId="15" fillId="0" borderId="5" xfId="1" applyFont="1" applyBorder="1" applyAlignment="1">
      <alignment vertical="center"/>
    </xf>
    <xf numFmtId="38" fontId="0" fillId="0" borderId="12" xfId="2" applyFont="1" applyFill="1" applyBorder="1" applyAlignment="1">
      <alignment horizontal="left" vertical="center"/>
    </xf>
    <xf numFmtId="0" fontId="2" fillId="0" borderId="13" xfId="1" applyBorder="1" applyAlignment="1">
      <alignment horizontal="left" vertical="center"/>
    </xf>
    <xf numFmtId="38" fontId="0" fillId="0" borderId="109" xfId="2" applyFont="1" applyFill="1" applyBorder="1" applyAlignment="1">
      <alignment vertical="center"/>
    </xf>
    <xf numFmtId="0" fontId="2" fillId="0" borderId="110" xfId="1" applyBorder="1" applyAlignment="1">
      <alignment vertical="center"/>
    </xf>
    <xf numFmtId="38" fontId="2" fillId="11" borderId="136" xfId="1" applyNumberFormat="1" applyFill="1" applyBorder="1" applyAlignment="1">
      <alignment vertical="center"/>
    </xf>
    <xf numFmtId="0" fontId="2" fillId="11" borderId="134" xfId="1" applyFill="1" applyBorder="1" applyAlignment="1">
      <alignment vertical="center"/>
    </xf>
    <xf numFmtId="38" fontId="2" fillId="11" borderId="136" xfId="1" applyNumberFormat="1" applyFill="1" applyBorder="1" applyAlignment="1">
      <alignment horizontal="right" vertical="center"/>
    </xf>
    <xf numFmtId="0" fontId="2" fillId="11" borderId="134" xfId="1" applyFill="1" applyBorder="1" applyAlignment="1">
      <alignment horizontal="right" vertical="center"/>
    </xf>
    <xf numFmtId="0" fontId="28" fillId="0" borderId="138" xfId="1" applyFont="1" applyBorder="1" applyAlignment="1">
      <alignment vertical="center"/>
    </xf>
    <xf numFmtId="0" fontId="2" fillId="0" borderId="145" xfId="1" applyBorder="1" applyAlignment="1">
      <alignment vertical="center"/>
    </xf>
    <xf numFmtId="0" fontId="2" fillId="0" borderId="146" xfId="1" applyBorder="1" applyAlignment="1">
      <alignment vertical="center"/>
    </xf>
    <xf numFmtId="0" fontId="28" fillId="0" borderId="81" xfId="1" applyFont="1" applyBorder="1" applyAlignment="1">
      <alignment horizontal="center" vertical="center"/>
    </xf>
    <xf numFmtId="0" fontId="2" fillId="0" borderId="82" xfId="1" applyBorder="1" applyAlignment="1">
      <alignment horizontal="center" vertical="center"/>
    </xf>
    <xf numFmtId="38" fontId="0" fillId="0" borderId="38" xfId="2" applyFont="1" applyFill="1" applyBorder="1" applyAlignment="1">
      <alignment vertical="center"/>
    </xf>
    <xf numFmtId="0" fontId="0" fillId="0" borderId="39" xfId="0" applyBorder="1" applyAlignment="1">
      <alignment vertical="center"/>
    </xf>
    <xf numFmtId="38" fontId="2" fillId="11" borderId="134" xfId="1" applyNumberFormat="1" applyFill="1" applyBorder="1" applyAlignment="1">
      <alignment vertical="center"/>
    </xf>
    <xf numFmtId="0" fontId="28" fillId="5" borderId="138" xfId="1" applyFont="1" applyFill="1" applyBorder="1" applyAlignment="1">
      <alignment vertical="center"/>
    </xf>
    <xf numFmtId="0" fontId="2" fillId="5" borderId="145" xfId="1" applyFill="1" applyBorder="1" applyAlignment="1">
      <alignment vertical="center"/>
    </xf>
    <xf numFmtId="0" fontId="2" fillId="5" borderId="146" xfId="1" applyFill="1" applyBorder="1" applyAlignment="1">
      <alignment vertical="center"/>
    </xf>
    <xf numFmtId="0" fontId="28" fillId="5" borderId="81" xfId="1" applyFont="1" applyFill="1" applyBorder="1" applyAlignment="1">
      <alignment horizontal="center" vertical="center"/>
    </xf>
    <xf numFmtId="0" fontId="2" fillId="5" borderId="82" xfId="1" applyFill="1" applyBorder="1" applyAlignment="1">
      <alignment horizontal="center" vertical="center"/>
    </xf>
    <xf numFmtId="0" fontId="10" fillId="0" borderId="132" xfId="1" applyFont="1" applyBorder="1" applyAlignment="1" applyProtection="1">
      <alignment horizontal="center" vertical="center"/>
      <protection hidden="1"/>
    </xf>
    <xf numFmtId="0" fontId="10" fillId="0" borderId="133" xfId="1" applyFont="1" applyBorder="1" applyAlignment="1" applyProtection="1">
      <alignment horizontal="center" vertical="center"/>
      <protection hidden="1"/>
    </xf>
    <xf numFmtId="38" fontId="2" fillId="11" borderId="134" xfId="1" applyNumberFormat="1" applyFill="1" applyBorder="1" applyAlignment="1">
      <alignment horizontal="right" vertical="center"/>
    </xf>
    <xf numFmtId="0" fontId="10" fillId="5" borderId="137" xfId="1" applyFont="1" applyFill="1" applyBorder="1" applyAlignment="1" applyProtection="1">
      <alignment horizontal="center" vertical="center"/>
      <protection hidden="1"/>
    </xf>
    <xf numFmtId="0" fontId="10" fillId="5" borderId="166" xfId="1" applyFont="1" applyFill="1" applyBorder="1" applyAlignment="1" applyProtection="1">
      <alignment horizontal="center" vertical="center"/>
      <protection hidden="1"/>
    </xf>
    <xf numFmtId="38" fontId="27" fillId="0" borderId="34" xfId="1" applyNumberFormat="1" applyFont="1" applyBorder="1" applyAlignment="1" applyProtection="1">
      <alignment horizontal="center" vertical="center"/>
      <protection hidden="1"/>
    </xf>
    <xf numFmtId="38" fontId="27" fillId="0" borderId="35" xfId="1" applyNumberFormat="1" applyFont="1" applyBorder="1" applyAlignment="1" applyProtection="1">
      <alignment horizontal="center" vertical="center"/>
      <protection hidden="1"/>
    </xf>
    <xf numFmtId="0" fontId="10" fillId="9" borderId="125" xfId="1" applyFont="1" applyFill="1" applyBorder="1" applyAlignment="1" applyProtection="1">
      <alignment horizontal="center" vertical="center"/>
      <protection hidden="1"/>
    </xf>
    <xf numFmtId="0" fontId="10" fillId="9" borderId="126" xfId="1" applyFont="1" applyFill="1" applyBorder="1" applyAlignment="1" applyProtection="1">
      <alignment horizontal="center" vertical="center"/>
      <protection hidden="1"/>
    </xf>
    <xf numFmtId="38" fontId="10" fillId="0" borderId="34" xfId="1" applyNumberFormat="1" applyFont="1" applyBorder="1" applyAlignment="1" applyProtection="1">
      <alignment horizontal="center" vertical="center"/>
      <protection hidden="1"/>
    </xf>
    <xf numFmtId="38" fontId="10" fillId="0" borderId="35" xfId="1" applyNumberFormat="1" applyFont="1" applyBorder="1" applyAlignment="1" applyProtection="1">
      <alignment horizontal="center" vertical="center"/>
      <protection hidden="1"/>
    </xf>
    <xf numFmtId="0" fontId="10" fillId="0" borderId="105" xfId="1" applyFont="1" applyBorder="1" applyAlignment="1" applyProtection="1">
      <alignment horizontal="center" vertical="center"/>
      <protection hidden="1"/>
    </xf>
    <xf numFmtId="0" fontId="10" fillId="0" borderId="106" xfId="1" applyFont="1" applyBorder="1" applyAlignment="1" applyProtection="1">
      <alignment horizontal="center" vertical="center"/>
      <protection hidden="1"/>
    </xf>
    <xf numFmtId="38" fontId="10" fillId="0" borderId="34" xfId="2" applyFont="1" applyBorder="1" applyAlignment="1" applyProtection="1">
      <alignment horizontal="center" vertical="center"/>
      <protection hidden="1"/>
    </xf>
    <xf numFmtId="38" fontId="10" fillId="0" borderId="35" xfId="2" applyFont="1" applyBorder="1" applyAlignment="1" applyProtection="1">
      <alignment horizontal="center" vertical="center"/>
      <protection hidden="1"/>
    </xf>
    <xf numFmtId="38" fontId="10" fillId="0" borderId="38" xfId="2" applyFont="1" applyBorder="1" applyAlignment="1" applyProtection="1">
      <alignment horizontal="center" vertical="center"/>
      <protection hidden="1"/>
    </xf>
    <xf numFmtId="38" fontId="10" fillId="0" borderId="39" xfId="2" applyFont="1" applyBorder="1" applyAlignment="1" applyProtection="1">
      <alignment horizontal="center" vertical="center"/>
      <protection hidden="1"/>
    </xf>
    <xf numFmtId="38" fontId="2" fillId="10" borderId="43" xfId="1" applyNumberFormat="1" applyFill="1" applyBorder="1" applyAlignment="1" applyProtection="1">
      <alignment horizontal="right" vertical="center"/>
      <protection hidden="1"/>
    </xf>
    <xf numFmtId="0" fontId="2" fillId="10" borderId="44" xfId="1" applyFill="1" applyBorder="1" applyAlignment="1">
      <alignment horizontal="right" vertical="center"/>
    </xf>
    <xf numFmtId="38" fontId="26" fillId="8" borderId="34" xfId="1" applyNumberFormat="1" applyFont="1" applyFill="1" applyBorder="1" applyAlignment="1" applyProtection="1">
      <alignment vertical="center"/>
      <protection hidden="1"/>
    </xf>
    <xf numFmtId="38" fontId="26" fillId="8" borderId="11" xfId="1" applyNumberFormat="1" applyFont="1" applyFill="1" applyBorder="1" applyAlignment="1" applyProtection="1">
      <alignment vertical="center"/>
      <protection hidden="1"/>
    </xf>
    <xf numFmtId="0" fontId="12" fillId="0" borderId="34" xfId="1" applyFont="1" applyBorder="1" applyAlignment="1" applyProtection="1">
      <alignment horizontal="center" vertical="center"/>
      <protection hidden="1"/>
    </xf>
    <xf numFmtId="0" fontId="12" fillId="0" borderId="35" xfId="1" applyFont="1" applyBorder="1" applyAlignment="1" applyProtection="1">
      <alignment horizontal="center" vertical="center"/>
      <protection hidden="1"/>
    </xf>
    <xf numFmtId="38" fontId="10" fillId="5" borderId="34" xfId="1" applyNumberFormat="1" applyFont="1" applyFill="1" applyBorder="1" applyAlignment="1" applyProtection="1">
      <alignment horizontal="center" vertical="center"/>
      <protection hidden="1"/>
    </xf>
    <xf numFmtId="38" fontId="10" fillId="5" borderId="35" xfId="1" applyNumberFormat="1" applyFont="1" applyFill="1" applyBorder="1" applyAlignment="1" applyProtection="1">
      <alignment horizontal="center" vertical="center"/>
      <protection hidden="1"/>
    </xf>
    <xf numFmtId="0" fontId="16" fillId="0" borderId="43" xfId="1" applyFont="1" applyFill="1" applyBorder="1" applyAlignment="1" applyProtection="1">
      <alignment vertical="center"/>
      <protection hidden="1"/>
    </xf>
    <xf numFmtId="0" fontId="2" fillId="0" borderId="44" xfId="1" applyFill="1" applyBorder="1" applyAlignment="1">
      <alignment vertical="center"/>
    </xf>
    <xf numFmtId="0" fontId="2" fillId="0" borderId="8" xfId="1" applyFill="1" applyBorder="1" applyAlignment="1">
      <alignment vertical="center"/>
    </xf>
    <xf numFmtId="0" fontId="2" fillId="0" borderId="9" xfId="1" applyFill="1" applyBorder="1" applyAlignment="1">
      <alignment vertical="center"/>
    </xf>
    <xf numFmtId="0" fontId="2" fillId="0" borderId="34" xfId="1" applyFill="1" applyBorder="1" applyAlignment="1">
      <alignment vertical="center"/>
    </xf>
    <xf numFmtId="0" fontId="2" fillId="0" borderId="35" xfId="1" applyFill="1" applyBorder="1" applyAlignment="1">
      <alignment vertical="center"/>
    </xf>
    <xf numFmtId="38" fontId="10" fillId="0" borderId="42" xfId="2" applyFont="1" applyFill="1" applyBorder="1" applyAlignment="1" applyProtection="1">
      <alignment vertical="center"/>
      <protection hidden="1"/>
    </xf>
    <xf numFmtId="0" fontId="2" fillId="0" borderId="117" xfId="1" applyFill="1" applyBorder="1" applyAlignment="1">
      <alignment vertical="center"/>
    </xf>
    <xf numFmtId="0" fontId="16" fillId="0" borderId="38" xfId="1" applyFont="1" applyFill="1" applyBorder="1" applyAlignment="1" applyProtection="1">
      <alignment vertical="center"/>
      <protection hidden="1"/>
    </xf>
    <xf numFmtId="0" fontId="16" fillId="0" borderId="39" xfId="1" applyFont="1" applyFill="1" applyBorder="1" applyAlignment="1" applyProtection="1">
      <alignment vertical="center"/>
      <protection hidden="1"/>
    </xf>
    <xf numFmtId="0" fontId="10" fillId="0" borderId="90" xfId="1" applyFont="1" applyBorder="1" applyAlignment="1" applyProtection="1">
      <alignment horizontal="center" vertical="center"/>
      <protection hidden="1"/>
    </xf>
    <xf numFmtId="0" fontId="10" fillId="0" borderId="102" xfId="1" applyFont="1" applyBorder="1" applyAlignment="1" applyProtection="1">
      <alignment horizontal="center" vertical="center"/>
      <protection hidden="1"/>
    </xf>
    <xf numFmtId="0" fontId="10" fillId="9" borderId="38" xfId="1" applyFont="1" applyFill="1" applyBorder="1" applyAlignment="1" applyProtection="1">
      <alignment horizontal="center" vertical="center"/>
      <protection hidden="1"/>
    </xf>
    <xf numFmtId="0" fontId="10" fillId="9" borderId="40" xfId="1" applyFont="1" applyFill="1" applyBorder="1" applyAlignment="1" applyProtection="1">
      <alignment horizontal="center" vertical="center"/>
      <protection hidden="1"/>
    </xf>
    <xf numFmtId="38" fontId="10" fillId="0" borderId="8" xfId="2" applyFont="1" applyBorder="1" applyAlignment="1" applyProtection="1">
      <alignment horizontal="center" vertical="center"/>
      <protection hidden="1"/>
    </xf>
    <xf numFmtId="38" fontId="10" fillId="0" borderId="9" xfId="2" applyFont="1" applyBorder="1" applyAlignment="1" applyProtection="1">
      <alignment horizontal="center" vertical="center"/>
      <protection hidden="1"/>
    </xf>
    <xf numFmtId="0" fontId="2" fillId="0" borderId="39" xfId="1" applyFill="1" applyBorder="1" applyAlignment="1">
      <alignment vertical="center"/>
    </xf>
    <xf numFmtId="0" fontId="24" fillId="0" borderId="34" xfId="1" applyFont="1" applyBorder="1" applyAlignment="1" applyProtection="1">
      <alignment horizontal="center" vertical="center"/>
      <protection hidden="1"/>
    </xf>
    <xf numFmtId="0" fontId="24" fillId="0" borderId="35" xfId="1" applyFont="1" applyBorder="1" applyAlignment="1" applyProtection="1">
      <alignment horizontal="center" vertical="center"/>
      <protection hidden="1"/>
    </xf>
    <xf numFmtId="0" fontId="14" fillId="0" borderId="38" xfId="1" applyFont="1" applyFill="1" applyBorder="1" applyAlignment="1" applyProtection="1">
      <alignment vertical="center"/>
      <protection hidden="1"/>
    </xf>
    <xf numFmtId="0" fontId="15" fillId="0" borderId="39" xfId="1" applyFont="1" applyFill="1" applyBorder="1" applyAlignment="1">
      <alignment vertical="center"/>
    </xf>
    <xf numFmtId="0" fontId="2" fillId="0" borderId="15" xfId="1" applyFill="1" applyBorder="1" applyAlignment="1">
      <alignment vertical="center"/>
    </xf>
    <xf numFmtId="0" fontId="2" fillId="0" borderId="41" xfId="1" applyFill="1" applyBorder="1" applyAlignment="1">
      <alignment vertical="center"/>
    </xf>
    <xf numFmtId="0" fontId="16" fillId="0" borderId="43" xfId="1" applyFont="1" applyFill="1" applyBorder="1" applyAlignment="1" applyProtection="1">
      <alignment horizontal="left" vertical="center"/>
      <protection hidden="1"/>
    </xf>
    <xf numFmtId="0" fontId="16" fillId="0" borderId="44" xfId="1" applyFont="1" applyFill="1" applyBorder="1" applyAlignment="1" applyProtection="1">
      <alignment horizontal="left" vertical="center"/>
      <protection hidden="1"/>
    </xf>
    <xf numFmtId="0" fontId="14" fillId="0" borderId="34" xfId="1" applyFont="1" applyFill="1" applyBorder="1" applyAlignment="1" applyProtection="1">
      <alignment horizontal="center" vertical="center"/>
      <protection hidden="1"/>
    </xf>
    <xf numFmtId="0" fontId="15" fillId="0" borderId="35" xfId="1" applyFont="1" applyFill="1" applyBorder="1" applyAlignment="1">
      <alignment horizontal="center" vertical="center"/>
    </xf>
    <xf numFmtId="0" fontId="2" fillId="0" borderId="33" xfId="1" applyFill="1" applyBorder="1" applyAlignment="1">
      <alignment vertical="center"/>
    </xf>
    <xf numFmtId="0" fontId="14" fillId="0" borderId="77" xfId="1" applyFont="1" applyFill="1" applyBorder="1" applyAlignment="1" applyProtection="1">
      <alignment horizontal="center" vertical="center"/>
      <protection hidden="1"/>
    </xf>
    <xf numFmtId="0" fontId="15" fillId="0" borderId="78" xfId="1" applyFont="1" applyFill="1" applyBorder="1" applyAlignment="1">
      <alignment horizontal="center" vertical="center"/>
    </xf>
    <xf numFmtId="0" fontId="16" fillId="0" borderId="43" xfId="1" applyFont="1" applyFill="1" applyBorder="1" applyAlignment="1" applyProtection="1">
      <alignment vertical="center" wrapText="1"/>
      <protection hidden="1"/>
    </xf>
    <xf numFmtId="0" fontId="2" fillId="0" borderId="44" xfId="1" applyFill="1" applyBorder="1" applyAlignment="1">
      <alignment vertical="center" wrapText="1"/>
    </xf>
    <xf numFmtId="0" fontId="0" fillId="0" borderId="5" xfId="0" applyFill="1" applyBorder="1" applyAlignment="1">
      <alignment vertical="center" wrapText="1"/>
    </xf>
    <xf numFmtId="0" fontId="0" fillId="0" borderId="26" xfId="0" applyFill="1" applyBorder="1" applyAlignment="1">
      <alignment vertical="center" wrapText="1"/>
    </xf>
    <xf numFmtId="0" fontId="16" fillId="0" borderId="38" xfId="1" applyFont="1" applyFill="1" applyBorder="1" applyAlignment="1" applyProtection="1">
      <alignment horizontal="center" vertical="center"/>
      <protection hidden="1"/>
    </xf>
    <xf numFmtId="0" fontId="16" fillId="0" borderId="39" xfId="1" applyFont="1" applyFill="1" applyBorder="1" applyAlignment="1" applyProtection="1">
      <alignment horizontal="center" vertical="center"/>
      <protection hidden="1"/>
    </xf>
    <xf numFmtId="0" fontId="16" fillId="0" borderId="105" xfId="1" applyFont="1" applyFill="1" applyBorder="1" applyAlignment="1" applyProtection="1">
      <alignment vertical="center"/>
      <protection hidden="1"/>
    </xf>
    <xf numFmtId="0" fontId="2" fillId="0" borderId="106" xfId="1" applyFill="1" applyBorder="1" applyAlignment="1">
      <alignment vertical="center"/>
    </xf>
    <xf numFmtId="0" fontId="16" fillId="0" borderId="44" xfId="1" applyFont="1" applyFill="1" applyBorder="1" applyAlignment="1" applyProtection="1">
      <alignment vertical="center"/>
      <protection hidden="1"/>
    </xf>
    <xf numFmtId="38" fontId="10" fillId="0" borderId="42" xfId="2" applyFont="1" applyFill="1" applyBorder="1" applyAlignment="1" applyProtection="1">
      <alignment horizontal="right" vertical="center"/>
      <protection hidden="1"/>
    </xf>
    <xf numFmtId="0" fontId="2" fillId="0" borderId="41" xfId="1" applyFill="1" applyBorder="1" applyAlignment="1">
      <alignment horizontal="right" vertical="center"/>
    </xf>
    <xf numFmtId="0" fontId="14" fillId="0" borderId="38" xfId="1" applyFont="1" applyBorder="1" applyAlignment="1" applyProtection="1">
      <alignment vertical="center"/>
      <protection hidden="1"/>
    </xf>
    <xf numFmtId="0" fontId="15" fillId="0" borderId="39" xfId="1" applyFont="1" applyBorder="1" applyAlignment="1">
      <alignment vertical="center"/>
    </xf>
    <xf numFmtId="0" fontId="14" fillId="0" borderId="38" xfId="1" applyFont="1" applyFill="1" applyBorder="1" applyAlignment="1" applyProtection="1">
      <alignment horizontal="center" vertical="center"/>
      <protection hidden="1"/>
    </xf>
    <xf numFmtId="0" fontId="15" fillId="0" borderId="39" xfId="1" applyFont="1" applyFill="1" applyBorder="1" applyAlignment="1">
      <alignment horizontal="center" vertical="center"/>
    </xf>
    <xf numFmtId="0" fontId="16" fillId="0" borderId="158" xfId="1" applyFont="1" applyFill="1" applyBorder="1" applyAlignment="1" applyProtection="1">
      <alignment vertical="center"/>
      <protection hidden="1"/>
    </xf>
    <xf numFmtId="0" fontId="16" fillId="0" borderId="159" xfId="1" applyFont="1" applyFill="1" applyBorder="1" applyAlignment="1" applyProtection="1">
      <alignment vertical="center"/>
      <protection hidden="1"/>
    </xf>
    <xf numFmtId="0" fontId="13" fillId="0" borderId="34" xfId="1" applyFont="1" applyBorder="1" applyAlignment="1" applyProtection="1">
      <alignment vertical="center"/>
      <protection hidden="1"/>
    </xf>
    <xf numFmtId="0" fontId="13" fillId="0" borderId="35" xfId="1" applyFont="1" applyBorder="1" applyAlignment="1" applyProtection="1">
      <alignment vertical="center"/>
      <protection hidden="1"/>
    </xf>
    <xf numFmtId="0" fontId="16" fillId="0" borderId="38" xfId="1" applyFont="1" applyFill="1" applyBorder="1" applyAlignment="1" applyProtection="1">
      <alignment horizontal="left" vertical="center"/>
      <protection hidden="1"/>
    </xf>
    <xf numFmtId="0" fontId="16" fillId="0" borderId="39" xfId="1" applyFont="1" applyFill="1" applyBorder="1" applyAlignment="1" applyProtection="1">
      <alignment horizontal="left" vertical="center"/>
      <protection hidden="1"/>
    </xf>
    <xf numFmtId="0" fontId="14" fillId="0" borderId="38" xfId="1" applyFont="1" applyBorder="1" applyAlignment="1" applyProtection="1">
      <alignment horizontal="center" vertical="center"/>
      <protection hidden="1"/>
    </xf>
    <xf numFmtId="0" fontId="15" fillId="0" borderId="39" xfId="1" applyFont="1" applyBorder="1" applyAlignment="1">
      <alignment horizontal="center" vertical="center"/>
    </xf>
    <xf numFmtId="0" fontId="10" fillId="0" borderId="91" xfId="1" applyFont="1" applyBorder="1" applyAlignment="1" applyProtection="1">
      <alignment horizontal="center" vertical="center"/>
      <protection hidden="1"/>
    </xf>
    <xf numFmtId="0" fontId="16" fillId="0" borderId="43" xfId="0" applyFont="1" applyFill="1" applyBorder="1" applyAlignment="1" applyProtection="1">
      <alignment vertical="center"/>
      <protection hidden="1"/>
    </xf>
    <xf numFmtId="0" fontId="0" fillId="0" borderId="44" xfId="0" applyFill="1" applyBorder="1" applyAlignment="1">
      <alignment vertical="center"/>
    </xf>
    <xf numFmtId="0" fontId="0" fillId="0" borderId="8" xfId="0" applyFill="1" applyBorder="1" applyAlignment="1">
      <alignment vertical="center"/>
    </xf>
    <xf numFmtId="0" fontId="0" fillId="0" borderId="9" xfId="0" applyFill="1" applyBorder="1" applyAlignment="1">
      <alignment vertical="center"/>
    </xf>
    <xf numFmtId="0" fontId="0" fillId="0" borderId="5" xfId="0" applyFill="1" applyBorder="1" applyAlignment="1">
      <alignment vertical="center"/>
    </xf>
    <xf numFmtId="0" fontId="0" fillId="0" borderId="26" xfId="0" applyFill="1" applyBorder="1" applyAlignment="1">
      <alignment vertical="center"/>
    </xf>
    <xf numFmtId="0" fontId="0" fillId="0" borderId="15" xfId="0" applyFill="1" applyBorder="1" applyAlignment="1">
      <alignment vertical="center"/>
    </xf>
    <xf numFmtId="0" fontId="0" fillId="0" borderId="33" xfId="0" applyFill="1" applyBorder="1" applyAlignment="1">
      <alignment vertical="center"/>
    </xf>
    <xf numFmtId="0" fontId="0" fillId="0" borderId="34" xfId="0" applyFill="1" applyBorder="1" applyAlignment="1">
      <alignment vertical="center"/>
    </xf>
    <xf numFmtId="0" fontId="0" fillId="0" borderId="35" xfId="0" applyFill="1" applyBorder="1" applyAlignment="1">
      <alignment vertical="center"/>
    </xf>
    <xf numFmtId="0" fontId="0" fillId="0" borderId="41" xfId="0" applyFill="1" applyBorder="1" applyAlignment="1">
      <alignment vertical="center"/>
    </xf>
    <xf numFmtId="0" fontId="16" fillId="0" borderId="43" xfId="0" applyFont="1" applyFill="1" applyBorder="1" applyAlignment="1" applyProtection="1">
      <alignment horizontal="left" vertical="center"/>
      <protection hidden="1"/>
    </xf>
    <xf numFmtId="0" fontId="16" fillId="0" borderId="44" xfId="0" applyFont="1" applyFill="1" applyBorder="1" applyAlignment="1" applyProtection="1">
      <alignment horizontal="left" vertical="center"/>
      <protection hidden="1"/>
    </xf>
    <xf numFmtId="0" fontId="0" fillId="0" borderId="8" xfId="0" applyFill="1" applyBorder="1" applyAlignment="1">
      <alignment horizontal="left" vertical="center"/>
    </xf>
    <xf numFmtId="0" fontId="0" fillId="0" borderId="9" xfId="0" applyFill="1" applyBorder="1" applyAlignment="1">
      <alignment horizontal="left" vertical="center"/>
    </xf>
    <xf numFmtId="0" fontId="0" fillId="0" borderId="34" xfId="0" applyFill="1" applyBorder="1" applyAlignment="1">
      <alignment horizontal="left" vertical="center"/>
    </xf>
    <xf numFmtId="0" fontId="0" fillId="0" borderId="35" xfId="0" applyFill="1" applyBorder="1" applyAlignment="1">
      <alignment horizontal="left" vertical="center"/>
    </xf>
    <xf numFmtId="0" fontId="0" fillId="0" borderId="15" xfId="0" applyFill="1" applyBorder="1" applyAlignment="1">
      <alignment horizontal="right" vertical="center"/>
    </xf>
    <xf numFmtId="0" fontId="0" fillId="0" borderId="41" xfId="0" applyFill="1" applyBorder="1" applyAlignment="1">
      <alignment horizontal="right" vertical="center"/>
    </xf>
    <xf numFmtId="0" fontId="16" fillId="0" borderId="38" xfId="0" applyFont="1" applyFill="1" applyBorder="1" applyAlignment="1" applyProtection="1">
      <alignment vertical="center"/>
      <protection hidden="1"/>
    </xf>
    <xf numFmtId="0" fontId="16" fillId="0" borderId="39" xfId="0" applyFont="1" applyFill="1" applyBorder="1" applyAlignment="1" applyProtection="1">
      <alignment vertical="center"/>
      <protection hidden="1"/>
    </xf>
    <xf numFmtId="0" fontId="16" fillId="0" borderId="43" xfId="0" applyFont="1" applyFill="1" applyBorder="1" applyAlignment="1" applyProtection="1">
      <alignment vertical="top" wrapText="1"/>
      <protection hidden="1"/>
    </xf>
    <xf numFmtId="0" fontId="0" fillId="0" borderId="44" xfId="0" applyFill="1" applyBorder="1" applyAlignment="1">
      <alignment vertical="top" wrapText="1"/>
    </xf>
    <xf numFmtId="0" fontId="0" fillId="0" borderId="34" xfId="0" applyFill="1" applyBorder="1" applyAlignment="1">
      <alignment vertical="top" wrapText="1"/>
    </xf>
    <xf numFmtId="0" fontId="0" fillId="0" borderId="35" xfId="0" applyFill="1" applyBorder="1" applyAlignment="1">
      <alignment vertical="top" wrapText="1"/>
    </xf>
    <xf numFmtId="0" fontId="16" fillId="0" borderId="43" xfId="0" applyFont="1" applyFill="1" applyBorder="1" applyAlignment="1" applyProtection="1">
      <alignment horizontal="left" vertical="center" wrapText="1"/>
      <protection hidden="1"/>
    </xf>
    <xf numFmtId="0" fontId="0" fillId="0" borderId="44"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0" fillId="0" borderId="34" xfId="0" applyFill="1" applyBorder="1" applyAlignment="1">
      <alignment horizontal="left" vertical="center" wrapText="1"/>
    </xf>
    <xf numFmtId="0" fontId="0" fillId="0" borderId="35" xfId="0" applyFill="1" applyBorder="1" applyAlignment="1">
      <alignment horizontal="left" vertical="center" wrapText="1"/>
    </xf>
    <xf numFmtId="0" fontId="0" fillId="0" borderId="39" xfId="0" applyFill="1" applyBorder="1" applyAlignment="1">
      <alignment vertical="center"/>
    </xf>
    <xf numFmtId="40" fontId="16" fillId="0" borderId="60" xfId="3" applyNumberFormat="1" applyFont="1" applyFill="1" applyBorder="1" applyAlignment="1" applyProtection="1">
      <alignment horizontal="right" vertical="center"/>
      <protection hidden="1"/>
    </xf>
    <xf numFmtId="40" fontId="16" fillId="0" borderId="63" xfId="2" applyNumberFormat="1" applyFont="1" applyFill="1" applyBorder="1" applyAlignment="1" applyProtection="1">
      <alignment horizontal="right" vertical="center"/>
      <protection hidden="1"/>
    </xf>
  </cellXfs>
  <cellStyles count="4">
    <cellStyle name="桁区切り" xfId="3" builtinId="6"/>
    <cellStyle name="桁区切り 2" xfId="2" xr:uid="{D70D29C4-28A6-49AF-AB03-3F75ADC8F8C1}"/>
    <cellStyle name="標準" xfId="0" builtinId="0"/>
    <cellStyle name="標準 2" xfId="1" xr:uid="{707CAADB-8407-41D0-B801-3EBDAE2849AF}"/>
  </cellStyles>
  <dxfs count="0"/>
  <tableStyles count="0" defaultTableStyle="TableStyleMedium2" defaultPivotStyle="PivotStyleLight16"/>
  <colors>
    <mruColors>
      <color rgb="FF0066CC"/>
      <color rgb="FF66FF66"/>
      <color rgb="FFFF66CC"/>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75" b="0" i="0" u="none" strike="noStrike" baseline="0">
                <a:solidFill>
                  <a:srgbClr val="000000"/>
                </a:solidFill>
                <a:latin typeface="ＭＳ Ｐゴシック"/>
                <a:ea typeface="ＭＳ Ｐゴシック"/>
                <a:cs typeface="ＭＳ Ｐゴシック"/>
              </a:defRPr>
            </a:pPr>
            <a:r>
              <a:rPr lang="ja-JP" altLang="en-US"/>
              <a:t>修繕費積立金収支累計曲線・年度別修繕費</a:t>
            </a:r>
          </a:p>
        </c:rich>
      </c:tx>
      <c:layout>
        <c:manualLayout>
          <c:xMode val="edge"/>
          <c:yMode val="edge"/>
          <c:x val="0.2103093865844089"/>
          <c:y val="2.621231979030144E-2"/>
        </c:manualLayout>
      </c:layout>
      <c:overlay val="0"/>
      <c:spPr>
        <a:noFill/>
        <a:ln w="25400">
          <a:noFill/>
        </a:ln>
      </c:spPr>
    </c:title>
    <c:autoTitleDeleted val="0"/>
    <c:plotArea>
      <c:layout>
        <c:manualLayout>
          <c:layoutTarget val="inner"/>
          <c:xMode val="edge"/>
          <c:yMode val="edge"/>
          <c:x val="9.1840264933326282E-2"/>
          <c:y val="0.10204519306881511"/>
          <c:w val="0.84568872593215927"/>
          <c:h val="0.75491529306812966"/>
        </c:manualLayout>
      </c:layout>
      <c:lineChart>
        <c:grouping val="standard"/>
        <c:varyColors val="0"/>
        <c:ser>
          <c:idx val="0"/>
          <c:order val="0"/>
          <c:tx>
            <c:strRef>
              <c:f>'ｸﾞﾗﾌ（縦線表示)'!$B$5</c:f>
              <c:strCache>
                <c:ptCount val="1"/>
                <c:pt idx="0">
                  <c:v>修繕費累計額　百万円</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val>
            <c:numRef>
              <c:f>'ｸﾞﾗﾌ（縦線表示)'!$C$5:$AI$5</c:f>
              <c:numCache>
                <c:formatCode>#,##0_);[Red]\(#,##0\)</c:formatCode>
                <c:ptCount val="33"/>
                <c:pt idx="0">
                  <c:v>2138.3548100000003</c:v>
                </c:pt>
                <c:pt idx="1">
                  <c:v>2163.65481</c:v>
                </c:pt>
                <c:pt idx="2">
                  <c:v>2197.2648100000001</c:v>
                </c:pt>
                <c:pt idx="3">
                  <c:v>2214.2448100000001</c:v>
                </c:pt>
                <c:pt idx="4">
                  <c:v>2334.5948100000001</c:v>
                </c:pt>
                <c:pt idx="5">
                  <c:v>2353.7748099999999</c:v>
                </c:pt>
                <c:pt idx="6">
                  <c:v>2364.5748100000001</c:v>
                </c:pt>
                <c:pt idx="7">
                  <c:v>2375.7548099999999</c:v>
                </c:pt>
                <c:pt idx="8">
                  <c:v>2630.7548099999999</c:v>
                </c:pt>
                <c:pt idx="9">
                  <c:v>2648.63481</c:v>
                </c:pt>
                <c:pt idx="10">
                  <c:v>2659.3348099999998</c:v>
                </c:pt>
                <c:pt idx="11">
                  <c:v>2676.1648100000002</c:v>
                </c:pt>
                <c:pt idx="12">
                  <c:v>2685.1648100000002</c:v>
                </c:pt>
                <c:pt idx="13">
                  <c:v>3108.5448099999999</c:v>
                </c:pt>
                <c:pt idx="14">
                  <c:v>3121.6448100000002</c:v>
                </c:pt>
                <c:pt idx="15">
                  <c:v>3147.2248100000002</c:v>
                </c:pt>
                <c:pt idx="16">
                  <c:v>3155.7248100000002</c:v>
                </c:pt>
                <c:pt idx="17">
                  <c:v>3167.40481</c:v>
                </c:pt>
                <c:pt idx="18">
                  <c:v>3190.8548100000003</c:v>
                </c:pt>
                <c:pt idx="19">
                  <c:v>3205.2448100000001</c:v>
                </c:pt>
                <c:pt idx="20">
                  <c:v>3462.94481</c:v>
                </c:pt>
                <c:pt idx="21">
                  <c:v>3481.3248100000001</c:v>
                </c:pt>
                <c:pt idx="22">
                  <c:v>3503.1248100000003</c:v>
                </c:pt>
                <c:pt idx="23">
                  <c:v>3517.7048100000002</c:v>
                </c:pt>
                <c:pt idx="24">
                  <c:v>3527.0048099999999</c:v>
                </c:pt>
                <c:pt idx="25">
                  <c:v>3542.0348100000001</c:v>
                </c:pt>
                <c:pt idx="26">
                  <c:v>3559.8348099999998</c:v>
                </c:pt>
                <c:pt idx="27">
                  <c:v>3643.8148099999999</c:v>
                </c:pt>
                <c:pt idx="28">
                  <c:v>3666.2148099999999</c:v>
                </c:pt>
                <c:pt idx="29">
                  <c:v>3681.5948100000001</c:v>
                </c:pt>
                <c:pt idx="30">
                  <c:v>3692.2948099999999</c:v>
                </c:pt>
                <c:pt idx="31">
                  <c:v>3704.17481</c:v>
                </c:pt>
                <c:pt idx="32">
                  <c:v>4218.9348100000007</c:v>
                </c:pt>
              </c:numCache>
            </c:numRef>
          </c:val>
          <c:smooth val="0"/>
          <c:extLst>
            <c:ext xmlns:c16="http://schemas.microsoft.com/office/drawing/2014/chart" uri="{C3380CC4-5D6E-409C-BE32-E72D297353CC}">
              <c16:uniqueId val="{00000000-B8B1-433F-9B31-B18C66C1253D}"/>
            </c:ext>
          </c:extLst>
        </c:ser>
        <c:ser>
          <c:idx val="1"/>
          <c:order val="1"/>
          <c:tx>
            <c:strRef>
              <c:f>'ｸﾞﾗﾌ（縦線表示)'!$B$6</c:f>
              <c:strCache>
                <c:ptCount val="1"/>
                <c:pt idx="0">
                  <c:v>積立金累計額　百万円</c:v>
                </c:pt>
              </c:strCache>
            </c:strRef>
          </c:tx>
          <c:val>
            <c:numRef>
              <c:f>'ｸﾞﾗﾌ（縦線表示)'!$C$6:$AI$6</c:f>
              <c:numCache>
                <c:formatCode>#,##0_);[Red]\(#,##0\)</c:formatCode>
                <c:ptCount val="33"/>
                <c:pt idx="0">
                  <c:v>2317.5962369999997</c:v>
                </c:pt>
                <c:pt idx="1">
                  <c:v>2380.4450869999996</c:v>
                </c:pt>
                <c:pt idx="2">
                  <c:v>2445.7288819999999</c:v>
                </c:pt>
                <c:pt idx="3">
                  <c:v>2509.2368819999997</c:v>
                </c:pt>
                <c:pt idx="4">
                  <c:v>2572.744882</c:v>
                </c:pt>
                <c:pt idx="5">
                  <c:v>2636.2528819999998</c:v>
                </c:pt>
                <c:pt idx="6">
                  <c:v>2699.7608819999996</c:v>
                </c:pt>
                <c:pt idx="7">
                  <c:v>2763.2688819999998</c:v>
                </c:pt>
                <c:pt idx="8">
                  <c:v>2826.7768819999997</c:v>
                </c:pt>
                <c:pt idx="9">
                  <c:v>2890.2848819999999</c:v>
                </c:pt>
                <c:pt idx="10">
                  <c:v>2953.7928819999997</c:v>
                </c:pt>
                <c:pt idx="11">
                  <c:v>3017.3008819999995</c:v>
                </c:pt>
                <c:pt idx="12">
                  <c:v>3080.8088819999998</c:v>
                </c:pt>
                <c:pt idx="13">
                  <c:v>3144.3168819999996</c:v>
                </c:pt>
                <c:pt idx="14">
                  <c:v>3207.8248819999999</c:v>
                </c:pt>
                <c:pt idx="15">
                  <c:v>3271.3328819999997</c:v>
                </c:pt>
                <c:pt idx="16">
                  <c:v>3334.840882</c:v>
                </c:pt>
                <c:pt idx="17">
                  <c:v>3398.3488819999998</c:v>
                </c:pt>
                <c:pt idx="18">
                  <c:v>3461.8568819999996</c:v>
                </c:pt>
                <c:pt idx="19">
                  <c:v>3525.3648819999999</c:v>
                </c:pt>
                <c:pt idx="20">
                  <c:v>3588.8728819999997</c:v>
                </c:pt>
                <c:pt idx="21">
                  <c:v>3652.3808819999999</c:v>
                </c:pt>
                <c:pt idx="22">
                  <c:v>3715.8888819999997</c:v>
                </c:pt>
                <c:pt idx="23">
                  <c:v>3779.3968819999996</c:v>
                </c:pt>
                <c:pt idx="24">
                  <c:v>3842.9048819999998</c:v>
                </c:pt>
                <c:pt idx="25">
                  <c:v>3906.4128819999996</c:v>
                </c:pt>
                <c:pt idx="26">
                  <c:v>3969.9208819999999</c:v>
                </c:pt>
                <c:pt idx="27">
                  <c:v>4033.4288819999997</c:v>
                </c:pt>
                <c:pt idx="28">
                  <c:v>4096.936882</c:v>
                </c:pt>
                <c:pt idx="29">
                  <c:v>4160.4448819999998</c:v>
                </c:pt>
                <c:pt idx="30">
                  <c:v>4223.9528819999996</c:v>
                </c:pt>
                <c:pt idx="31">
                  <c:v>4287.4608819999994</c:v>
                </c:pt>
                <c:pt idx="32">
                  <c:v>4350.9688819999992</c:v>
                </c:pt>
              </c:numCache>
            </c:numRef>
          </c:val>
          <c:smooth val="0"/>
          <c:extLst>
            <c:ext xmlns:c16="http://schemas.microsoft.com/office/drawing/2014/chart" uri="{C3380CC4-5D6E-409C-BE32-E72D297353CC}">
              <c16:uniqueId val="{00000001-B8B1-433F-9B31-B18C66C1253D}"/>
            </c:ext>
          </c:extLst>
        </c:ser>
        <c:dLbls>
          <c:showLegendKey val="0"/>
          <c:showVal val="0"/>
          <c:showCatName val="0"/>
          <c:showSerName val="0"/>
          <c:showPercent val="0"/>
          <c:showBubbleSize val="0"/>
        </c:dLbls>
        <c:marker val="1"/>
        <c:smooth val="0"/>
        <c:axId val="343107160"/>
        <c:axId val="1"/>
      </c:lineChart>
      <c:catAx>
        <c:axId val="343107160"/>
        <c:scaling>
          <c:orientation val="minMax"/>
        </c:scaling>
        <c:delete val="0"/>
        <c:axPos val="b"/>
        <c:minorGridlines/>
        <c:numFmt formatCode="0_ " sourceLinked="1"/>
        <c:majorTickMark val="in"/>
        <c:minorTickMark val="none"/>
        <c:tickLblPos val="nextTo"/>
        <c:spPr>
          <a:ln w="3175">
            <a:solidFill>
              <a:srgbClr val="000000"/>
            </a:solidFill>
            <a:prstDash val="solid"/>
          </a:ln>
        </c:spPr>
        <c:txPr>
          <a:bodyPr rot="0" vert="horz"/>
          <a:lstStyle/>
          <a:p>
            <a:pPr>
              <a:defRPr sz="155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_);[Red]\(#,##0\)" sourceLinked="1"/>
        <c:majorTickMark val="in"/>
        <c:minorTickMark val="none"/>
        <c:tickLblPos val="nextTo"/>
        <c:spPr>
          <a:ln w="3175">
            <a:solidFill>
              <a:srgbClr val="000000"/>
            </a:solidFill>
            <a:prstDash val="solid"/>
          </a:ln>
        </c:spPr>
        <c:txPr>
          <a:bodyPr rot="0" vert="horz"/>
          <a:lstStyle/>
          <a:p>
            <a:pPr>
              <a:defRPr sz="1550" b="0" i="0" u="none" strike="noStrike" baseline="0">
                <a:solidFill>
                  <a:srgbClr val="000000"/>
                </a:solidFill>
                <a:latin typeface="ＭＳ Ｐゴシック"/>
                <a:ea typeface="ＭＳ Ｐゴシック"/>
                <a:cs typeface="ＭＳ Ｐゴシック"/>
              </a:defRPr>
            </a:pPr>
            <a:endParaRPr lang="ja-JP"/>
          </a:p>
        </c:txPr>
        <c:crossAx val="343107160"/>
        <c:crosses val="autoZero"/>
        <c:crossBetween val="between"/>
      </c:valAx>
    </c:plotArea>
    <c:legend>
      <c:legendPos val="r"/>
      <c:layout>
        <c:manualLayout>
          <c:xMode val="edge"/>
          <c:yMode val="edge"/>
          <c:x val="0.56708039784500619"/>
          <c:y val="0.56021510898094262"/>
          <c:w val="0.1671490734710793"/>
          <c:h val="6.017374186922287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&amp;L&amp;D</c:oddHeader>
    </c:headerFooter>
    <c:pageMargins b="0.74" l="0.97" r="0.68" t="1" header="0.51200000000000001" footer="0.51200000000000001"/>
    <c:pageSetup paperSize="9" orientation="landscape" horizontalDpi="-2"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0"/>
          <a:lstStyle/>
          <a:p>
            <a:pPr>
              <a:defRPr sz="1400" b="1" i="0" u="none" strike="noStrike" kern="1200" spc="0" baseline="0">
                <a:ln>
                  <a:gradFill>
                    <a:gsLst>
                      <a:gs pos="40000">
                        <a:schemeClr val="accent1">
                          <a:lumMod val="5000"/>
                          <a:lumOff val="95000"/>
                          <a:alpha val="78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ysClr val="windowText" lastClr="000000"/>
                </a:solidFill>
                <a:latin typeface="+mn-lt"/>
                <a:ea typeface="+mn-ea"/>
                <a:cs typeface="+mn-cs"/>
              </a:defRPr>
            </a:pPr>
            <a:r>
              <a:rPr lang="ja-JP" b="1">
                <a:ln>
                  <a:gradFill>
                    <a:gsLst>
                      <a:gs pos="40000">
                        <a:schemeClr val="accent1">
                          <a:lumMod val="5000"/>
                          <a:lumOff val="95000"/>
                          <a:alpha val="78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ysClr val="windowText" lastClr="000000"/>
                </a:solidFill>
              </a:rPr>
              <a:t>修繕費積立金収支累計曲線・年度別修繕費・修繕費収支差額</a:t>
            </a:r>
          </a:p>
        </c:rich>
      </c:tx>
      <c:layout>
        <c:manualLayout>
          <c:xMode val="edge"/>
          <c:yMode val="edge"/>
          <c:x val="0.25514675445648688"/>
          <c:y val="3.2053645310704391E-2"/>
        </c:manualLayout>
      </c:layout>
      <c:overlay val="0"/>
      <c:spPr>
        <a:noFill/>
        <a:ln>
          <a:noFill/>
        </a:ln>
        <a:effectLst/>
      </c:spPr>
      <c:txPr>
        <a:bodyPr rot="0" spcFirstLastPara="1" vertOverflow="ellipsis" vert="horz" wrap="square" anchor="t" anchorCtr="0"/>
        <a:lstStyle/>
        <a:p>
          <a:pPr>
            <a:defRPr sz="1400" b="1" i="0" u="none" strike="noStrike" kern="1200" spc="0" baseline="0">
              <a:ln>
                <a:gradFill>
                  <a:gsLst>
                    <a:gs pos="40000">
                      <a:schemeClr val="accent1">
                        <a:lumMod val="5000"/>
                        <a:lumOff val="95000"/>
                        <a:alpha val="78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ysClr val="windowText" lastClr="000000"/>
              </a:solidFill>
              <a:latin typeface="+mn-lt"/>
              <a:ea typeface="+mn-ea"/>
              <a:cs typeface="+mn-cs"/>
            </a:defRPr>
          </a:pPr>
          <a:endParaRPr lang="ja-JP"/>
        </a:p>
      </c:txPr>
    </c:title>
    <c:autoTitleDeleted val="0"/>
    <c:plotArea>
      <c:layout>
        <c:manualLayout>
          <c:layoutTarget val="inner"/>
          <c:xMode val="edge"/>
          <c:yMode val="edge"/>
          <c:x val="8.1252349950737338E-2"/>
          <c:y val="0.13756047989155498"/>
          <c:w val="0.87891725654141439"/>
          <c:h val="0.70763123125525229"/>
        </c:manualLayout>
      </c:layout>
      <c:lineChart>
        <c:grouping val="standard"/>
        <c:varyColors val="0"/>
        <c:ser>
          <c:idx val="0"/>
          <c:order val="0"/>
          <c:tx>
            <c:strRef>
              <c:f>'ｸﾞﾗﾌ (年表示)'!$B$3</c:f>
              <c:strCache>
                <c:ptCount val="1"/>
                <c:pt idx="0">
                  <c:v>修繕費累計額　百万円</c:v>
                </c:pt>
              </c:strCache>
            </c:strRef>
          </c:tx>
          <c:spPr>
            <a:ln w="28575" cap="rnd">
              <a:solidFill>
                <a:schemeClr val="accent1"/>
              </a:solidFill>
              <a:round/>
            </a:ln>
            <a:effectLst/>
          </c:spPr>
          <c:marker>
            <c:symbol val="none"/>
          </c:marker>
          <c:cat>
            <c:numRef>
              <c:f>'ｸﾞﾗﾌ (年表示)'!$C$2:$AI$2</c:f>
              <c:numCache>
                <c:formatCode>0</c:formatCode>
                <c:ptCount val="3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formatCode="#,##0_);[Red]\(#,##0\)">
                  <c:v>2038</c:v>
                </c:pt>
                <c:pt idx="21" formatCode="General">
                  <c:v>2039</c:v>
                </c:pt>
                <c:pt idx="22" formatCode="General">
                  <c:v>2040</c:v>
                </c:pt>
                <c:pt idx="23" formatCode="General">
                  <c:v>2041</c:v>
                </c:pt>
                <c:pt idx="24" formatCode="General">
                  <c:v>2042</c:v>
                </c:pt>
                <c:pt idx="25" formatCode="General">
                  <c:v>2043</c:v>
                </c:pt>
                <c:pt idx="26" formatCode="General">
                  <c:v>2044</c:v>
                </c:pt>
                <c:pt idx="27" formatCode="General">
                  <c:v>2045</c:v>
                </c:pt>
                <c:pt idx="28" formatCode="General">
                  <c:v>2046</c:v>
                </c:pt>
                <c:pt idx="29" formatCode="General">
                  <c:v>2047</c:v>
                </c:pt>
                <c:pt idx="30" formatCode="General">
                  <c:v>2048</c:v>
                </c:pt>
                <c:pt idx="31" formatCode="General">
                  <c:v>2049</c:v>
                </c:pt>
                <c:pt idx="32" formatCode="General">
                  <c:v>2050</c:v>
                </c:pt>
              </c:numCache>
            </c:numRef>
          </c:cat>
          <c:val>
            <c:numRef>
              <c:f>'ｸﾞﾗﾌ (年表示)'!$C$3:$AI$3</c:f>
              <c:numCache>
                <c:formatCode>#,##0_);[Red]\(#,##0\)</c:formatCode>
                <c:ptCount val="33"/>
                <c:pt idx="0">
                  <c:v>2138.3548100000003</c:v>
                </c:pt>
                <c:pt idx="1">
                  <c:v>2163.65481</c:v>
                </c:pt>
                <c:pt idx="2">
                  <c:v>2197.2648100000001</c:v>
                </c:pt>
                <c:pt idx="3">
                  <c:v>2214.2448100000001</c:v>
                </c:pt>
                <c:pt idx="4">
                  <c:v>2334.5948100000001</c:v>
                </c:pt>
                <c:pt idx="5">
                  <c:v>2353.7748099999999</c:v>
                </c:pt>
                <c:pt idx="6">
                  <c:v>2364.5748100000001</c:v>
                </c:pt>
                <c:pt idx="7">
                  <c:v>2375.7548099999999</c:v>
                </c:pt>
                <c:pt idx="8">
                  <c:v>2630.7548099999999</c:v>
                </c:pt>
                <c:pt idx="9">
                  <c:v>2648.63481</c:v>
                </c:pt>
                <c:pt idx="10">
                  <c:v>2659.3348099999998</c:v>
                </c:pt>
                <c:pt idx="11">
                  <c:v>2676.1648100000002</c:v>
                </c:pt>
                <c:pt idx="12">
                  <c:v>2685.1648100000002</c:v>
                </c:pt>
                <c:pt idx="13">
                  <c:v>3108.5448099999999</c:v>
                </c:pt>
                <c:pt idx="14">
                  <c:v>3121.6448100000002</c:v>
                </c:pt>
                <c:pt idx="15">
                  <c:v>3147.2248100000002</c:v>
                </c:pt>
                <c:pt idx="16">
                  <c:v>3155.7248100000002</c:v>
                </c:pt>
                <c:pt idx="17">
                  <c:v>3167.40481</c:v>
                </c:pt>
                <c:pt idx="18">
                  <c:v>3190.8548100000003</c:v>
                </c:pt>
                <c:pt idx="19">
                  <c:v>3205.2448100000001</c:v>
                </c:pt>
                <c:pt idx="20">
                  <c:v>3462.94481</c:v>
                </c:pt>
                <c:pt idx="21">
                  <c:v>3481.3248100000001</c:v>
                </c:pt>
                <c:pt idx="22">
                  <c:v>3503.1248100000003</c:v>
                </c:pt>
                <c:pt idx="23">
                  <c:v>3517.7048100000002</c:v>
                </c:pt>
                <c:pt idx="24">
                  <c:v>3527.0048099999999</c:v>
                </c:pt>
                <c:pt idx="25">
                  <c:v>3542.0348100000001</c:v>
                </c:pt>
                <c:pt idx="26">
                  <c:v>3559.8348099999998</c:v>
                </c:pt>
                <c:pt idx="27">
                  <c:v>3643.8148099999999</c:v>
                </c:pt>
                <c:pt idx="28">
                  <c:v>3666.2148099999999</c:v>
                </c:pt>
                <c:pt idx="29">
                  <c:v>3681.5948100000001</c:v>
                </c:pt>
                <c:pt idx="30">
                  <c:v>3692.2948099999999</c:v>
                </c:pt>
                <c:pt idx="31">
                  <c:v>3704.17481</c:v>
                </c:pt>
                <c:pt idx="32">
                  <c:v>4218.9348100000007</c:v>
                </c:pt>
              </c:numCache>
            </c:numRef>
          </c:val>
          <c:smooth val="0"/>
          <c:extLst>
            <c:ext xmlns:c16="http://schemas.microsoft.com/office/drawing/2014/chart" uri="{C3380CC4-5D6E-409C-BE32-E72D297353CC}">
              <c16:uniqueId val="{00000000-BB50-4D06-B034-C165C773F495}"/>
            </c:ext>
          </c:extLst>
        </c:ser>
        <c:ser>
          <c:idx val="1"/>
          <c:order val="1"/>
          <c:tx>
            <c:strRef>
              <c:f>'ｸﾞﾗﾌ (年表示)'!$B$4</c:f>
              <c:strCache>
                <c:ptCount val="1"/>
                <c:pt idx="0">
                  <c:v>積立金累計額　百万円</c:v>
                </c:pt>
              </c:strCache>
            </c:strRef>
          </c:tx>
          <c:spPr>
            <a:ln w="28575" cap="rnd">
              <a:solidFill>
                <a:schemeClr val="accent2"/>
              </a:solidFill>
              <a:round/>
            </a:ln>
            <a:effectLst/>
          </c:spPr>
          <c:marker>
            <c:symbol val="none"/>
          </c:marker>
          <c:cat>
            <c:numRef>
              <c:f>'ｸﾞﾗﾌ (年表示)'!$C$2:$AI$2</c:f>
              <c:numCache>
                <c:formatCode>0</c:formatCode>
                <c:ptCount val="3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formatCode="#,##0_);[Red]\(#,##0\)">
                  <c:v>2038</c:v>
                </c:pt>
                <c:pt idx="21" formatCode="General">
                  <c:v>2039</c:v>
                </c:pt>
                <c:pt idx="22" formatCode="General">
                  <c:v>2040</c:v>
                </c:pt>
                <c:pt idx="23" formatCode="General">
                  <c:v>2041</c:v>
                </c:pt>
                <c:pt idx="24" formatCode="General">
                  <c:v>2042</c:v>
                </c:pt>
                <c:pt idx="25" formatCode="General">
                  <c:v>2043</c:v>
                </c:pt>
                <c:pt idx="26" formatCode="General">
                  <c:v>2044</c:v>
                </c:pt>
                <c:pt idx="27" formatCode="General">
                  <c:v>2045</c:v>
                </c:pt>
                <c:pt idx="28" formatCode="General">
                  <c:v>2046</c:v>
                </c:pt>
                <c:pt idx="29" formatCode="General">
                  <c:v>2047</c:v>
                </c:pt>
                <c:pt idx="30" formatCode="General">
                  <c:v>2048</c:v>
                </c:pt>
                <c:pt idx="31" formatCode="General">
                  <c:v>2049</c:v>
                </c:pt>
                <c:pt idx="32" formatCode="General">
                  <c:v>2050</c:v>
                </c:pt>
              </c:numCache>
            </c:numRef>
          </c:cat>
          <c:val>
            <c:numRef>
              <c:f>'ｸﾞﾗﾌ (年表示)'!$C$4:$AI$4</c:f>
              <c:numCache>
                <c:formatCode>#,##0_);[Red]\(#,##0\)</c:formatCode>
                <c:ptCount val="33"/>
                <c:pt idx="0">
                  <c:v>2317.5962369999997</c:v>
                </c:pt>
                <c:pt idx="1">
                  <c:v>2380.4450869999996</c:v>
                </c:pt>
                <c:pt idx="2">
                  <c:v>2445.7288819999999</c:v>
                </c:pt>
                <c:pt idx="3">
                  <c:v>2509.2368819999997</c:v>
                </c:pt>
                <c:pt idx="4">
                  <c:v>2572.744882</c:v>
                </c:pt>
                <c:pt idx="5">
                  <c:v>2636.2528819999998</c:v>
                </c:pt>
                <c:pt idx="6">
                  <c:v>2699.7608819999996</c:v>
                </c:pt>
                <c:pt idx="7">
                  <c:v>2763.2688819999998</c:v>
                </c:pt>
                <c:pt idx="8">
                  <c:v>2826.7768819999997</c:v>
                </c:pt>
                <c:pt idx="9">
                  <c:v>2890.2848819999999</c:v>
                </c:pt>
                <c:pt idx="10">
                  <c:v>2953.7928819999997</c:v>
                </c:pt>
                <c:pt idx="11">
                  <c:v>3017.3008819999995</c:v>
                </c:pt>
                <c:pt idx="12">
                  <c:v>3080.8088819999998</c:v>
                </c:pt>
                <c:pt idx="13">
                  <c:v>3144.3168819999996</c:v>
                </c:pt>
                <c:pt idx="14">
                  <c:v>3207.8248819999999</c:v>
                </c:pt>
                <c:pt idx="15">
                  <c:v>3271.3328819999997</c:v>
                </c:pt>
                <c:pt idx="16">
                  <c:v>3334.840882</c:v>
                </c:pt>
                <c:pt idx="17">
                  <c:v>3398.3488819999998</c:v>
                </c:pt>
                <c:pt idx="18">
                  <c:v>3461.8568819999996</c:v>
                </c:pt>
                <c:pt idx="19">
                  <c:v>3525.3648819999999</c:v>
                </c:pt>
                <c:pt idx="20">
                  <c:v>3588.8728819999997</c:v>
                </c:pt>
                <c:pt idx="21">
                  <c:v>3652.3808819999999</c:v>
                </c:pt>
                <c:pt idx="22">
                  <c:v>3715.8888819999997</c:v>
                </c:pt>
                <c:pt idx="23">
                  <c:v>3779.3968819999996</c:v>
                </c:pt>
                <c:pt idx="24">
                  <c:v>3842.9048819999998</c:v>
                </c:pt>
                <c:pt idx="25">
                  <c:v>3906.4128819999996</c:v>
                </c:pt>
                <c:pt idx="26">
                  <c:v>3969.9208819999999</c:v>
                </c:pt>
                <c:pt idx="27">
                  <c:v>4033.4288819999997</c:v>
                </c:pt>
                <c:pt idx="28">
                  <c:v>4096.936882</c:v>
                </c:pt>
                <c:pt idx="29">
                  <c:v>4160.4448819999998</c:v>
                </c:pt>
                <c:pt idx="30">
                  <c:v>4223.9528819999996</c:v>
                </c:pt>
                <c:pt idx="31">
                  <c:v>4287.4608819999994</c:v>
                </c:pt>
                <c:pt idx="32">
                  <c:v>4350.9688819999992</c:v>
                </c:pt>
              </c:numCache>
            </c:numRef>
          </c:val>
          <c:smooth val="0"/>
          <c:extLst>
            <c:ext xmlns:c16="http://schemas.microsoft.com/office/drawing/2014/chart" uri="{C3380CC4-5D6E-409C-BE32-E72D297353CC}">
              <c16:uniqueId val="{00000001-BB50-4D06-B034-C165C773F495}"/>
            </c:ext>
          </c:extLst>
        </c:ser>
        <c:ser>
          <c:idx val="2"/>
          <c:order val="2"/>
          <c:tx>
            <c:strRef>
              <c:f>'ｸﾞﾗﾌ (年表示)'!$B$5</c:f>
              <c:strCache>
                <c:ptCount val="1"/>
                <c:pt idx="0">
                  <c:v>　累計額差額　百万円</c:v>
                </c:pt>
              </c:strCache>
            </c:strRef>
          </c:tx>
          <c:spPr>
            <a:ln w="28575" cap="rnd">
              <a:solidFill>
                <a:schemeClr val="accent3"/>
              </a:solidFill>
              <a:round/>
            </a:ln>
            <a:effectLst/>
          </c:spPr>
          <c:marker>
            <c:symbol val="none"/>
          </c:marker>
          <c:cat>
            <c:numRef>
              <c:f>'ｸﾞﾗﾌ (年表示)'!$C$2:$AI$2</c:f>
              <c:numCache>
                <c:formatCode>0</c:formatCode>
                <c:ptCount val="3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formatCode="#,##0_);[Red]\(#,##0\)">
                  <c:v>2038</c:v>
                </c:pt>
                <c:pt idx="21" formatCode="General">
                  <c:v>2039</c:v>
                </c:pt>
                <c:pt idx="22" formatCode="General">
                  <c:v>2040</c:v>
                </c:pt>
                <c:pt idx="23" formatCode="General">
                  <c:v>2041</c:v>
                </c:pt>
                <c:pt idx="24" formatCode="General">
                  <c:v>2042</c:v>
                </c:pt>
                <c:pt idx="25" formatCode="General">
                  <c:v>2043</c:v>
                </c:pt>
                <c:pt idx="26" formatCode="General">
                  <c:v>2044</c:v>
                </c:pt>
                <c:pt idx="27" formatCode="General">
                  <c:v>2045</c:v>
                </c:pt>
                <c:pt idx="28" formatCode="General">
                  <c:v>2046</c:v>
                </c:pt>
                <c:pt idx="29" formatCode="General">
                  <c:v>2047</c:v>
                </c:pt>
                <c:pt idx="30" formatCode="General">
                  <c:v>2048</c:v>
                </c:pt>
                <c:pt idx="31" formatCode="General">
                  <c:v>2049</c:v>
                </c:pt>
                <c:pt idx="32" formatCode="General">
                  <c:v>2050</c:v>
                </c:pt>
              </c:numCache>
            </c:numRef>
          </c:cat>
          <c:val>
            <c:numRef>
              <c:f>'ｸﾞﾗﾌ (年表示)'!$C$5:$AI$5</c:f>
              <c:numCache>
                <c:formatCode>#,##0_);[Red]\(#,##0\)</c:formatCode>
                <c:ptCount val="33"/>
                <c:pt idx="0">
                  <c:v>179.24142699999948</c:v>
                </c:pt>
                <c:pt idx="1">
                  <c:v>216.79027699999961</c:v>
                </c:pt>
                <c:pt idx="2">
                  <c:v>248.46407199999976</c:v>
                </c:pt>
                <c:pt idx="3">
                  <c:v>294.99207199999955</c:v>
                </c:pt>
                <c:pt idx="4">
                  <c:v>238.15007199999991</c:v>
                </c:pt>
                <c:pt idx="5">
                  <c:v>282.47807199999988</c:v>
                </c:pt>
                <c:pt idx="6">
                  <c:v>335.18607199999951</c:v>
                </c:pt>
                <c:pt idx="7">
                  <c:v>387.51407199999994</c:v>
                </c:pt>
                <c:pt idx="8">
                  <c:v>196.02207199999975</c:v>
                </c:pt>
                <c:pt idx="9">
                  <c:v>241.65007199999991</c:v>
                </c:pt>
                <c:pt idx="10">
                  <c:v>294.4580719999999</c:v>
                </c:pt>
                <c:pt idx="11">
                  <c:v>341.13607199999933</c:v>
                </c:pt>
                <c:pt idx="12">
                  <c:v>395.6440719999996</c:v>
                </c:pt>
                <c:pt idx="13">
                  <c:v>35.772071999999753</c:v>
                </c:pt>
                <c:pt idx="14">
                  <c:v>86.180071999999655</c:v>
                </c:pt>
                <c:pt idx="15">
                  <c:v>124.10807199999954</c:v>
                </c:pt>
                <c:pt idx="16">
                  <c:v>179.1160719999998</c:v>
                </c:pt>
                <c:pt idx="17">
                  <c:v>230.94407199999978</c:v>
                </c:pt>
                <c:pt idx="18">
                  <c:v>271.00207199999932</c:v>
                </c:pt>
                <c:pt idx="19">
                  <c:v>320.12007199999971</c:v>
                </c:pt>
                <c:pt idx="20">
                  <c:v>125.9280719999997</c:v>
                </c:pt>
                <c:pt idx="21">
                  <c:v>171.05607199999986</c:v>
                </c:pt>
                <c:pt idx="22">
                  <c:v>212.76407199999949</c:v>
                </c:pt>
                <c:pt idx="23">
                  <c:v>261.69207199999937</c:v>
                </c:pt>
                <c:pt idx="24">
                  <c:v>315.90007199999991</c:v>
                </c:pt>
                <c:pt idx="25">
                  <c:v>364.37807199999952</c:v>
                </c:pt>
                <c:pt idx="26">
                  <c:v>410.08607200000006</c:v>
                </c:pt>
                <c:pt idx="27">
                  <c:v>389.61407199999985</c:v>
                </c:pt>
                <c:pt idx="28">
                  <c:v>430.72207200000003</c:v>
                </c:pt>
                <c:pt idx="29">
                  <c:v>478.85007199999973</c:v>
                </c:pt>
                <c:pt idx="30">
                  <c:v>531.65807199999972</c:v>
                </c:pt>
                <c:pt idx="31">
                  <c:v>583.28607199999942</c:v>
                </c:pt>
                <c:pt idx="32">
                  <c:v>132.03407199999856</c:v>
                </c:pt>
              </c:numCache>
            </c:numRef>
          </c:val>
          <c:smooth val="0"/>
          <c:extLst>
            <c:ext xmlns:c16="http://schemas.microsoft.com/office/drawing/2014/chart" uri="{C3380CC4-5D6E-409C-BE32-E72D297353CC}">
              <c16:uniqueId val="{00000002-BB50-4D06-B034-C165C773F495}"/>
            </c:ext>
          </c:extLst>
        </c:ser>
        <c:dLbls>
          <c:showLegendKey val="0"/>
          <c:showVal val="0"/>
          <c:showCatName val="0"/>
          <c:showSerName val="0"/>
          <c:showPercent val="0"/>
          <c:showBubbleSize val="0"/>
        </c:dLbls>
        <c:smooth val="0"/>
        <c:axId val="439364952"/>
        <c:axId val="439366264"/>
      </c:lineChart>
      <c:catAx>
        <c:axId val="439364952"/>
        <c:scaling>
          <c:orientation val="minMax"/>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ja-JP" altLang="en-US" b="1">
                    <a:solidFill>
                      <a:sysClr val="windowText" lastClr="000000"/>
                    </a:solidFill>
                  </a:rPr>
                  <a:t>修繕年</a:t>
                </a:r>
              </a:p>
            </c:rich>
          </c:tx>
          <c:layout>
            <c:manualLayout>
              <c:xMode val="edge"/>
              <c:yMode val="edge"/>
              <c:x val="0.11241110242427954"/>
              <c:y val="0.91252301479046083"/>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ja-JP"/>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39366264"/>
        <c:crosses val="autoZero"/>
        <c:auto val="1"/>
        <c:lblAlgn val="ctr"/>
        <c:lblOffset val="100"/>
        <c:noMultiLvlLbl val="0"/>
      </c:catAx>
      <c:valAx>
        <c:axId val="4393662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ja-JP" altLang="en-US" b="1">
                    <a:solidFill>
                      <a:sysClr val="windowText" lastClr="000000"/>
                    </a:solidFill>
                  </a:rPr>
                  <a:t>修繕費累計額・積立金類型学</a:t>
                </a:r>
              </a:p>
            </c:rich>
          </c:tx>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ja-JP"/>
            </a:p>
          </c:txPr>
        </c:title>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39364952"/>
        <c:crosses val="autoZero"/>
        <c:crossBetween val="between"/>
      </c:valAx>
      <c:spPr>
        <a:noFill/>
        <a:ln>
          <a:solidFill>
            <a:srgbClr val="000000"/>
          </a:solidFill>
        </a:ln>
        <a:effectLst/>
      </c:spPr>
    </c:plotArea>
    <c:legend>
      <c:legendPos val="b"/>
      <c:layout>
        <c:manualLayout>
          <c:xMode val="edge"/>
          <c:yMode val="edge"/>
          <c:x val="0.22663986901518213"/>
          <c:y val="0.93401859967516154"/>
          <c:w val="0.54939753245027012"/>
          <c:h val="3.856067079309062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75" b="0" i="0" u="none" strike="noStrike" baseline="0">
                <a:solidFill>
                  <a:srgbClr val="000000"/>
                </a:solidFill>
                <a:latin typeface="ＭＳ Ｐゴシック"/>
                <a:ea typeface="ＭＳ Ｐゴシック"/>
                <a:cs typeface="ＭＳ Ｐゴシック"/>
              </a:defRPr>
            </a:pPr>
            <a:r>
              <a:rPr lang="ja-JP" altLang="en-US"/>
              <a:t>サッシ更新前倒・修繕費積立金収支累計曲線・年度別修繕費</a:t>
            </a:r>
          </a:p>
        </c:rich>
      </c:tx>
      <c:layout>
        <c:manualLayout>
          <c:xMode val="edge"/>
          <c:yMode val="edge"/>
          <c:x val="0.14765279340082491"/>
          <c:y val="2.6212341663813758E-2"/>
        </c:manualLayout>
      </c:layout>
      <c:overlay val="0"/>
      <c:spPr>
        <a:noFill/>
        <a:ln w="25400">
          <a:noFill/>
        </a:ln>
      </c:spPr>
    </c:title>
    <c:autoTitleDeleted val="0"/>
    <c:plotArea>
      <c:layout>
        <c:manualLayout>
          <c:layoutTarget val="inner"/>
          <c:xMode val="edge"/>
          <c:yMode val="edge"/>
          <c:x val="9.1840264933326282E-2"/>
          <c:y val="0.10204519306881511"/>
          <c:w val="0.84568872593215927"/>
          <c:h val="0.75491529306812966"/>
        </c:manualLayout>
      </c:layout>
      <c:lineChart>
        <c:grouping val="standard"/>
        <c:varyColors val="0"/>
        <c:ser>
          <c:idx val="0"/>
          <c:order val="0"/>
          <c:tx>
            <c:strRef>
              <c:f>'ｸﾞﾗﾌ（縦線表示サッシ)'!$B$5</c:f>
              <c:strCache>
                <c:ptCount val="1"/>
                <c:pt idx="0">
                  <c:v>修繕費累計額　百万円</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val>
            <c:numRef>
              <c:f>'ｸﾞﾗﾌ（縦線表示サッシ)'!$C$5:$AI$5</c:f>
              <c:numCache>
                <c:formatCode>#,##0_);[Red]\(#,##0\)</c:formatCode>
                <c:ptCount val="33"/>
                <c:pt idx="0">
                  <c:v>2138.3548100000003</c:v>
                </c:pt>
                <c:pt idx="1">
                  <c:v>2163.65481</c:v>
                </c:pt>
                <c:pt idx="2">
                  <c:v>2197.2648100000001</c:v>
                </c:pt>
                <c:pt idx="3">
                  <c:v>2214.2448100000001</c:v>
                </c:pt>
                <c:pt idx="4">
                  <c:v>2334.5948100000001</c:v>
                </c:pt>
                <c:pt idx="5">
                  <c:v>2353.7748099999999</c:v>
                </c:pt>
                <c:pt idx="6">
                  <c:v>2364.5748100000001</c:v>
                </c:pt>
                <c:pt idx="7">
                  <c:v>2375.7548099999999</c:v>
                </c:pt>
                <c:pt idx="8">
                  <c:v>2958.2548099999999</c:v>
                </c:pt>
                <c:pt idx="9">
                  <c:v>2976.13481</c:v>
                </c:pt>
                <c:pt idx="10">
                  <c:v>2986.8348099999998</c:v>
                </c:pt>
                <c:pt idx="11">
                  <c:v>3003.6648100000002</c:v>
                </c:pt>
                <c:pt idx="12">
                  <c:v>3012.6648100000002</c:v>
                </c:pt>
                <c:pt idx="13">
                  <c:v>3103.5448099999999</c:v>
                </c:pt>
                <c:pt idx="14">
                  <c:v>3116.6448100000002</c:v>
                </c:pt>
                <c:pt idx="15">
                  <c:v>3142.2248100000002</c:v>
                </c:pt>
                <c:pt idx="16">
                  <c:v>3150.7248100000002</c:v>
                </c:pt>
                <c:pt idx="17">
                  <c:v>3162.40481</c:v>
                </c:pt>
                <c:pt idx="18">
                  <c:v>3185.8548100000003</c:v>
                </c:pt>
                <c:pt idx="19">
                  <c:v>3200.2448100000001</c:v>
                </c:pt>
                <c:pt idx="20">
                  <c:v>3457.94481</c:v>
                </c:pt>
                <c:pt idx="21">
                  <c:v>3476.3248100000001</c:v>
                </c:pt>
                <c:pt idx="22">
                  <c:v>3498.1248100000003</c:v>
                </c:pt>
                <c:pt idx="23">
                  <c:v>3512.7048100000002</c:v>
                </c:pt>
                <c:pt idx="24">
                  <c:v>3522.0048099999999</c:v>
                </c:pt>
                <c:pt idx="25">
                  <c:v>3537.0348100000001</c:v>
                </c:pt>
                <c:pt idx="26">
                  <c:v>3554.8348099999998</c:v>
                </c:pt>
                <c:pt idx="27">
                  <c:v>3638.8148099999999</c:v>
                </c:pt>
                <c:pt idx="28">
                  <c:v>3661.2148099999999</c:v>
                </c:pt>
                <c:pt idx="29">
                  <c:v>3676.5948100000001</c:v>
                </c:pt>
                <c:pt idx="30">
                  <c:v>3687.2948099999999</c:v>
                </c:pt>
                <c:pt idx="31">
                  <c:v>3699.17481</c:v>
                </c:pt>
                <c:pt idx="32">
                  <c:v>4213.9348100000007</c:v>
                </c:pt>
              </c:numCache>
            </c:numRef>
          </c:val>
          <c:smooth val="0"/>
          <c:extLst>
            <c:ext xmlns:c16="http://schemas.microsoft.com/office/drawing/2014/chart" uri="{C3380CC4-5D6E-409C-BE32-E72D297353CC}">
              <c16:uniqueId val="{00000000-5CC7-4BA6-822D-24E0451E5D21}"/>
            </c:ext>
          </c:extLst>
        </c:ser>
        <c:ser>
          <c:idx val="1"/>
          <c:order val="1"/>
          <c:tx>
            <c:strRef>
              <c:f>'ｸﾞﾗﾌ（縦線表示サッシ)'!$B$6</c:f>
              <c:strCache>
                <c:ptCount val="1"/>
                <c:pt idx="0">
                  <c:v>積立金累計額　百万円</c:v>
                </c:pt>
              </c:strCache>
            </c:strRef>
          </c:tx>
          <c:val>
            <c:numRef>
              <c:f>'ｸﾞﾗﾌ（縦線表示サッシ)'!$C$6:$AI$6</c:f>
              <c:numCache>
                <c:formatCode>#,##0_);[Red]\(#,##0\)</c:formatCode>
                <c:ptCount val="33"/>
                <c:pt idx="0">
                  <c:v>2317.5962369999997</c:v>
                </c:pt>
                <c:pt idx="1">
                  <c:v>2380.4450869999996</c:v>
                </c:pt>
                <c:pt idx="2">
                  <c:v>2445.7288819999999</c:v>
                </c:pt>
                <c:pt idx="3">
                  <c:v>2509.2368819999997</c:v>
                </c:pt>
                <c:pt idx="4">
                  <c:v>2572.744882</c:v>
                </c:pt>
                <c:pt idx="5">
                  <c:v>2636.2528819999998</c:v>
                </c:pt>
                <c:pt idx="6">
                  <c:v>2699.7608819999996</c:v>
                </c:pt>
                <c:pt idx="7">
                  <c:v>2763.2688819999998</c:v>
                </c:pt>
                <c:pt idx="8">
                  <c:v>2979.2768819999997</c:v>
                </c:pt>
                <c:pt idx="9">
                  <c:v>3012.2848819999999</c:v>
                </c:pt>
                <c:pt idx="10">
                  <c:v>3045.2928819999997</c:v>
                </c:pt>
                <c:pt idx="11">
                  <c:v>3078.3008819999995</c:v>
                </c:pt>
                <c:pt idx="12">
                  <c:v>3111.3088819999998</c:v>
                </c:pt>
                <c:pt idx="13">
                  <c:v>3144.3168819999996</c:v>
                </c:pt>
                <c:pt idx="14">
                  <c:v>3207.8248819999999</c:v>
                </c:pt>
                <c:pt idx="15">
                  <c:v>3271.3328819999997</c:v>
                </c:pt>
                <c:pt idx="16">
                  <c:v>3334.840882</c:v>
                </c:pt>
                <c:pt idx="17">
                  <c:v>3398.3488819999998</c:v>
                </c:pt>
                <c:pt idx="18">
                  <c:v>3461.8568819999996</c:v>
                </c:pt>
                <c:pt idx="19">
                  <c:v>3525.3648819999999</c:v>
                </c:pt>
                <c:pt idx="20">
                  <c:v>3588.8728819999997</c:v>
                </c:pt>
                <c:pt idx="21">
                  <c:v>3652.3808819999999</c:v>
                </c:pt>
                <c:pt idx="22">
                  <c:v>3715.8888819999997</c:v>
                </c:pt>
                <c:pt idx="23">
                  <c:v>3779.3968819999996</c:v>
                </c:pt>
                <c:pt idx="24">
                  <c:v>3842.9048819999998</c:v>
                </c:pt>
                <c:pt idx="25">
                  <c:v>3906.4128819999996</c:v>
                </c:pt>
                <c:pt idx="26">
                  <c:v>3969.9208819999999</c:v>
                </c:pt>
                <c:pt idx="27">
                  <c:v>4033.4288819999997</c:v>
                </c:pt>
                <c:pt idx="28">
                  <c:v>4096.936882</c:v>
                </c:pt>
                <c:pt idx="29">
                  <c:v>4160.4448819999998</c:v>
                </c:pt>
                <c:pt idx="30">
                  <c:v>4223.9528819999996</c:v>
                </c:pt>
                <c:pt idx="31">
                  <c:v>4287.4608819999994</c:v>
                </c:pt>
                <c:pt idx="32">
                  <c:v>4350.9688819999992</c:v>
                </c:pt>
              </c:numCache>
            </c:numRef>
          </c:val>
          <c:smooth val="0"/>
          <c:extLst>
            <c:ext xmlns:c16="http://schemas.microsoft.com/office/drawing/2014/chart" uri="{C3380CC4-5D6E-409C-BE32-E72D297353CC}">
              <c16:uniqueId val="{00000001-5CC7-4BA6-822D-24E0451E5D21}"/>
            </c:ext>
          </c:extLst>
        </c:ser>
        <c:dLbls>
          <c:showLegendKey val="0"/>
          <c:showVal val="0"/>
          <c:showCatName val="0"/>
          <c:showSerName val="0"/>
          <c:showPercent val="0"/>
          <c:showBubbleSize val="0"/>
        </c:dLbls>
        <c:marker val="1"/>
        <c:smooth val="0"/>
        <c:axId val="343107160"/>
        <c:axId val="1"/>
      </c:lineChart>
      <c:catAx>
        <c:axId val="343107160"/>
        <c:scaling>
          <c:orientation val="minMax"/>
        </c:scaling>
        <c:delete val="0"/>
        <c:axPos val="b"/>
        <c:minorGridlines/>
        <c:numFmt formatCode="0_ " sourceLinked="1"/>
        <c:majorTickMark val="in"/>
        <c:minorTickMark val="none"/>
        <c:tickLblPos val="nextTo"/>
        <c:spPr>
          <a:ln w="3175">
            <a:solidFill>
              <a:srgbClr val="000000"/>
            </a:solidFill>
            <a:prstDash val="solid"/>
          </a:ln>
        </c:spPr>
        <c:txPr>
          <a:bodyPr rot="0" vert="horz"/>
          <a:lstStyle/>
          <a:p>
            <a:pPr>
              <a:defRPr sz="155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_);[Red]\(#,##0\)" sourceLinked="1"/>
        <c:majorTickMark val="in"/>
        <c:minorTickMark val="none"/>
        <c:tickLblPos val="nextTo"/>
        <c:spPr>
          <a:ln w="3175">
            <a:solidFill>
              <a:srgbClr val="000000"/>
            </a:solidFill>
            <a:prstDash val="solid"/>
          </a:ln>
        </c:spPr>
        <c:txPr>
          <a:bodyPr rot="0" vert="horz"/>
          <a:lstStyle/>
          <a:p>
            <a:pPr>
              <a:defRPr sz="1550" b="0" i="0" u="none" strike="noStrike" baseline="0">
                <a:solidFill>
                  <a:srgbClr val="000000"/>
                </a:solidFill>
                <a:latin typeface="ＭＳ Ｐゴシック"/>
                <a:ea typeface="ＭＳ Ｐゴシック"/>
                <a:cs typeface="ＭＳ Ｐゴシック"/>
              </a:defRPr>
            </a:pPr>
            <a:endParaRPr lang="ja-JP"/>
          </a:p>
        </c:txPr>
        <c:crossAx val="343107160"/>
        <c:crosses val="autoZero"/>
        <c:crossBetween val="between"/>
      </c:valAx>
    </c:plotArea>
    <c:legend>
      <c:legendPos val="r"/>
      <c:layout>
        <c:manualLayout>
          <c:xMode val="edge"/>
          <c:yMode val="edge"/>
          <c:x val="0.56708039784500619"/>
          <c:y val="0.56021510898094262"/>
          <c:w val="0.1671490734710793"/>
          <c:h val="6.017374186922287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&amp;L&amp;D</c:oddHeader>
    </c:headerFooter>
    <c:pageMargins b="0.74" l="0.97" r="0.68" t="1" header="0.51200000000000001" footer="0.51200000000000001"/>
    <c:pageSetup paperSize="9" orientation="landscape" horizontalDpi="-2"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0"/>
          <a:lstStyle/>
          <a:p>
            <a:pPr>
              <a:defRPr sz="1400" b="1" i="0" u="none" strike="noStrike" kern="1200" spc="0" baseline="0">
                <a:ln>
                  <a:gradFill>
                    <a:gsLst>
                      <a:gs pos="40000">
                        <a:schemeClr val="accent1">
                          <a:lumMod val="5000"/>
                          <a:lumOff val="95000"/>
                          <a:alpha val="78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ysClr val="windowText" lastClr="000000"/>
                </a:solidFill>
                <a:latin typeface="+mn-lt"/>
                <a:ea typeface="+mn-ea"/>
                <a:cs typeface="+mn-cs"/>
              </a:defRPr>
            </a:pPr>
            <a:r>
              <a:rPr lang="ja-JP" altLang="en-US" b="1">
                <a:ln>
                  <a:gradFill>
                    <a:gsLst>
                      <a:gs pos="40000">
                        <a:schemeClr val="accent1">
                          <a:lumMod val="5000"/>
                          <a:lumOff val="95000"/>
                          <a:alpha val="78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ysClr val="windowText" lastClr="000000"/>
                </a:solidFill>
              </a:rPr>
              <a:t>サッシ更新前倒・</a:t>
            </a:r>
            <a:r>
              <a:rPr lang="ja-JP" b="1">
                <a:ln>
                  <a:gradFill>
                    <a:gsLst>
                      <a:gs pos="40000">
                        <a:schemeClr val="accent1">
                          <a:lumMod val="5000"/>
                          <a:lumOff val="95000"/>
                          <a:alpha val="78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ysClr val="windowText" lastClr="000000"/>
                </a:solidFill>
              </a:rPr>
              <a:t>修繕費積立金収支累計曲線・年度別修繕費・修繕費収支差額</a:t>
            </a:r>
          </a:p>
        </c:rich>
      </c:tx>
      <c:layout>
        <c:manualLayout>
          <c:xMode val="edge"/>
          <c:yMode val="edge"/>
          <c:x val="0.15742253450310065"/>
          <c:y val="3.8908827693641367E-2"/>
        </c:manualLayout>
      </c:layout>
      <c:overlay val="0"/>
      <c:spPr>
        <a:noFill/>
        <a:ln>
          <a:noFill/>
        </a:ln>
        <a:effectLst/>
      </c:spPr>
      <c:txPr>
        <a:bodyPr rot="0" spcFirstLastPara="1" vertOverflow="ellipsis" vert="horz" wrap="square" anchor="t" anchorCtr="0"/>
        <a:lstStyle/>
        <a:p>
          <a:pPr>
            <a:defRPr sz="1400" b="1" i="0" u="none" strike="noStrike" kern="1200" spc="0" baseline="0">
              <a:ln>
                <a:gradFill>
                  <a:gsLst>
                    <a:gs pos="40000">
                      <a:schemeClr val="accent1">
                        <a:lumMod val="5000"/>
                        <a:lumOff val="95000"/>
                        <a:alpha val="78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ysClr val="windowText" lastClr="000000"/>
              </a:solidFill>
              <a:latin typeface="+mn-lt"/>
              <a:ea typeface="+mn-ea"/>
              <a:cs typeface="+mn-cs"/>
            </a:defRPr>
          </a:pPr>
          <a:endParaRPr lang="ja-JP"/>
        </a:p>
      </c:txPr>
    </c:title>
    <c:autoTitleDeleted val="0"/>
    <c:plotArea>
      <c:layout>
        <c:manualLayout>
          <c:layoutTarget val="inner"/>
          <c:xMode val="edge"/>
          <c:yMode val="edge"/>
          <c:x val="7.8574974061603464E-2"/>
          <c:y val="0.13756047989155498"/>
          <c:w val="0.87891725654141439"/>
          <c:h val="0.70763123125525229"/>
        </c:manualLayout>
      </c:layout>
      <c:lineChart>
        <c:grouping val="standard"/>
        <c:varyColors val="0"/>
        <c:ser>
          <c:idx val="0"/>
          <c:order val="0"/>
          <c:tx>
            <c:strRef>
              <c:f>'ｸﾞﾗﾌ (年表示サッシ)'!$B$3</c:f>
              <c:strCache>
                <c:ptCount val="1"/>
                <c:pt idx="0">
                  <c:v>修繕費累計額　百万円</c:v>
                </c:pt>
              </c:strCache>
            </c:strRef>
          </c:tx>
          <c:spPr>
            <a:ln w="28575" cap="rnd">
              <a:solidFill>
                <a:schemeClr val="accent1"/>
              </a:solidFill>
              <a:round/>
            </a:ln>
            <a:effectLst/>
          </c:spPr>
          <c:marker>
            <c:symbol val="none"/>
          </c:marker>
          <c:cat>
            <c:numRef>
              <c:f>'ｸﾞﾗﾌ (年表示サッシ)'!$C$2:$AI$2</c:f>
              <c:numCache>
                <c:formatCode>0</c:formatCode>
                <c:ptCount val="3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formatCode="#,##0_);[Red]\(#,##0\)">
                  <c:v>2038</c:v>
                </c:pt>
                <c:pt idx="21" formatCode="General">
                  <c:v>2039</c:v>
                </c:pt>
                <c:pt idx="22" formatCode="General">
                  <c:v>2040</c:v>
                </c:pt>
                <c:pt idx="23" formatCode="General">
                  <c:v>2041</c:v>
                </c:pt>
                <c:pt idx="24" formatCode="General">
                  <c:v>2042</c:v>
                </c:pt>
                <c:pt idx="25" formatCode="General">
                  <c:v>2043</c:v>
                </c:pt>
                <c:pt idx="26" formatCode="General">
                  <c:v>2044</c:v>
                </c:pt>
                <c:pt idx="27" formatCode="General">
                  <c:v>2045</c:v>
                </c:pt>
                <c:pt idx="28" formatCode="General">
                  <c:v>2046</c:v>
                </c:pt>
                <c:pt idx="29" formatCode="General">
                  <c:v>2047</c:v>
                </c:pt>
                <c:pt idx="30" formatCode="General">
                  <c:v>2048</c:v>
                </c:pt>
                <c:pt idx="31" formatCode="General">
                  <c:v>2049</c:v>
                </c:pt>
                <c:pt idx="32" formatCode="General">
                  <c:v>2050</c:v>
                </c:pt>
              </c:numCache>
            </c:numRef>
          </c:cat>
          <c:val>
            <c:numRef>
              <c:f>'ｸﾞﾗﾌ (年表示サッシ)'!$C$3:$AI$3</c:f>
              <c:numCache>
                <c:formatCode>#,##0_);[Red]\(#,##0\)</c:formatCode>
                <c:ptCount val="33"/>
                <c:pt idx="0">
                  <c:v>2138.3548100000003</c:v>
                </c:pt>
                <c:pt idx="1">
                  <c:v>2163.65481</c:v>
                </c:pt>
                <c:pt idx="2">
                  <c:v>2197.2648100000001</c:v>
                </c:pt>
                <c:pt idx="3">
                  <c:v>2214.2448100000001</c:v>
                </c:pt>
                <c:pt idx="4">
                  <c:v>2334.5948100000001</c:v>
                </c:pt>
                <c:pt idx="5">
                  <c:v>2353.7748099999999</c:v>
                </c:pt>
                <c:pt idx="6">
                  <c:v>2364.5748100000001</c:v>
                </c:pt>
                <c:pt idx="7">
                  <c:v>2375.7548099999999</c:v>
                </c:pt>
                <c:pt idx="8">
                  <c:v>2958.2548099999999</c:v>
                </c:pt>
                <c:pt idx="9">
                  <c:v>2976.13481</c:v>
                </c:pt>
                <c:pt idx="10">
                  <c:v>2986.8348099999998</c:v>
                </c:pt>
                <c:pt idx="11">
                  <c:v>3003.6648100000002</c:v>
                </c:pt>
                <c:pt idx="12">
                  <c:v>3012.6648100000002</c:v>
                </c:pt>
                <c:pt idx="13">
                  <c:v>3103.5448099999999</c:v>
                </c:pt>
                <c:pt idx="14">
                  <c:v>3116.6448100000002</c:v>
                </c:pt>
                <c:pt idx="15">
                  <c:v>3142.2248100000002</c:v>
                </c:pt>
                <c:pt idx="16">
                  <c:v>3150.7248100000002</c:v>
                </c:pt>
                <c:pt idx="17">
                  <c:v>3162.40481</c:v>
                </c:pt>
                <c:pt idx="18">
                  <c:v>3185.8548100000003</c:v>
                </c:pt>
                <c:pt idx="19">
                  <c:v>3200.2448100000001</c:v>
                </c:pt>
                <c:pt idx="20">
                  <c:v>3457.94481</c:v>
                </c:pt>
                <c:pt idx="21">
                  <c:v>3476.3248100000001</c:v>
                </c:pt>
                <c:pt idx="22">
                  <c:v>3498.1248100000003</c:v>
                </c:pt>
                <c:pt idx="23">
                  <c:v>3512.7048100000002</c:v>
                </c:pt>
                <c:pt idx="24">
                  <c:v>3522.0048099999999</c:v>
                </c:pt>
                <c:pt idx="25">
                  <c:v>3537.0348100000001</c:v>
                </c:pt>
                <c:pt idx="26">
                  <c:v>3554.8348099999998</c:v>
                </c:pt>
                <c:pt idx="27">
                  <c:v>3638.8148099999999</c:v>
                </c:pt>
                <c:pt idx="28">
                  <c:v>3661.2148099999999</c:v>
                </c:pt>
                <c:pt idx="29">
                  <c:v>3676.5948100000001</c:v>
                </c:pt>
                <c:pt idx="30">
                  <c:v>3687.2948099999999</c:v>
                </c:pt>
                <c:pt idx="31">
                  <c:v>3699.17481</c:v>
                </c:pt>
                <c:pt idx="32">
                  <c:v>4213.9348100000007</c:v>
                </c:pt>
              </c:numCache>
            </c:numRef>
          </c:val>
          <c:smooth val="0"/>
          <c:extLst>
            <c:ext xmlns:c16="http://schemas.microsoft.com/office/drawing/2014/chart" uri="{C3380CC4-5D6E-409C-BE32-E72D297353CC}">
              <c16:uniqueId val="{00000000-B469-4F92-ADE7-3D0B7AD772A2}"/>
            </c:ext>
          </c:extLst>
        </c:ser>
        <c:ser>
          <c:idx val="1"/>
          <c:order val="1"/>
          <c:tx>
            <c:strRef>
              <c:f>'ｸﾞﾗﾌ (年表示サッシ)'!$B$4</c:f>
              <c:strCache>
                <c:ptCount val="1"/>
                <c:pt idx="0">
                  <c:v>積立金累計額　百万円</c:v>
                </c:pt>
              </c:strCache>
            </c:strRef>
          </c:tx>
          <c:spPr>
            <a:ln w="28575" cap="rnd">
              <a:solidFill>
                <a:schemeClr val="accent2"/>
              </a:solidFill>
              <a:round/>
            </a:ln>
            <a:effectLst/>
          </c:spPr>
          <c:marker>
            <c:symbol val="none"/>
          </c:marker>
          <c:cat>
            <c:numRef>
              <c:f>'ｸﾞﾗﾌ (年表示サッシ)'!$C$2:$AI$2</c:f>
              <c:numCache>
                <c:formatCode>0</c:formatCode>
                <c:ptCount val="3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formatCode="#,##0_);[Red]\(#,##0\)">
                  <c:v>2038</c:v>
                </c:pt>
                <c:pt idx="21" formatCode="General">
                  <c:v>2039</c:v>
                </c:pt>
                <c:pt idx="22" formatCode="General">
                  <c:v>2040</c:v>
                </c:pt>
                <c:pt idx="23" formatCode="General">
                  <c:v>2041</c:v>
                </c:pt>
                <c:pt idx="24" formatCode="General">
                  <c:v>2042</c:v>
                </c:pt>
                <c:pt idx="25" formatCode="General">
                  <c:v>2043</c:v>
                </c:pt>
                <c:pt idx="26" formatCode="General">
                  <c:v>2044</c:v>
                </c:pt>
                <c:pt idx="27" formatCode="General">
                  <c:v>2045</c:v>
                </c:pt>
                <c:pt idx="28" formatCode="General">
                  <c:v>2046</c:v>
                </c:pt>
                <c:pt idx="29" formatCode="General">
                  <c:v>2047</c:v>
                </c:pt>
                <c:pt idx="30" formatCode="General">
                  <c:v>2048</c:v>
                </c:pt>
                <c:pt idx="31" formatCode="General">
                  <c:v>2049</c:v>
                </c:pt>
                <c:pt idx="32" formatCode="General">
                  <c:v>2050</c:v>
                </c:pt>
              </c:numCache>
            </c:numRef>
          </c:cat>
          <c:val>
            <c:numRef>
              <c:f>'ｸﾞﾗﾌ (年表示サッシ)'!$C$4:$AI$4</c:f>
              <c:numCache>
                <c:formatCode>#,##0_);[Red]\(#,##0\)</c:formatCode>
                <c:ptCount val="33"/>
                <c:pt idx="0">
                  <c:v>2317.5962369999997</c:v>
                </c:pt>
                <c:pt idx="1">
                  <c:v>2380.4450869999996</c:v>
                </c:pt>
                <c:pt idx="2">
                  <c:v>2445.7288819999999</c:v>
                </c:pt>
                <c:pt idx="3">
                  <c:v>2509.2368819999997</c:v>
                </c:pt>
                <c:pt idx="4">
                  <c:v>2572.744882</c:v>
                </c:pt>
                <c:pt idx="5">
                  <c:v>2636.2528819999998</c:v>
                </c:pt>
                <c:pt idx="6">
                  <c:v>2699.7608819999996</c:v>
                </c:pt>
                <c:pt idx="7">
                  <c:v>2763.2688819999998</c:v>
                </c:pt>
                <c:pt idx="8">
                  <c:v>2979.2768819999997</c:v>
                </c:pt>
                <c:pt idx="9">
                  <c:v>3012.2848819999999</c:v>
                </c:pt>
                <c:pt idx="10">
                  <c:v>3045.2928819999997</c:v>
                </c:pt>
                <c:pt idx="11">
                  <c:v>3078.3008819999995</c:v>
                </c:pt>
                <c:pt idx="12">
                  <c:v>3111.3088819999998</c:v>
                </c:pt>
                <c:pt idx="13">
                  <c:v>3144.3168819999996</c:v>
                </c:pt>
                <c:pt idx="14">
                  <c:v>3207.8248819999999</c:v>
                </c:pt>
                <c:pt idx="15">
                  <c:v>3271.3328819999997</c:v>
                </c:pt>
                <c:pt idx="16">
                  <c:v>3334.840882</c:v>
                </c:pt>
                <c:pt idx="17">
                  <c:v>3398.3488819999998</c:v>
                </c:pt>
                <c:pt idx="18">
                  <c:v>3461.8568819999996</c:v>
                </c:pt>
                <c:pt idx="19">
                  <c:v>3525.3648819999999</c:v>
                </c:pt>
                <c:pt idx="20">
                  <c:v>3588.8728819999997</c:v>
                </c:pt>
                <c:pt idx="21">
                  <c:v>3652.3808819999999</c:v>
                </c:pt>
                <c:pt idx="22">
                  <c:v>3715.8888819999997</c:v>
                </c:pt>
                <c:pt idx="23">
                  <c:v>3779.3968819999996</c:v>
                </c:pt>
                <c:pt idx="24">
                  <c:v>3842.9048819999998</c:v>
                </c:pt>
                <c:pt idx="25">
                  <c:v>3906.4128819999996</c:v>
                </c:pt>
                <c:pt idx="26">
                  <c:v>3969.9208819999999</c:v>
                </c:pt>
                <c:pt idx="27">
                  <c:v>4033.4288819999997</c:v>
                </c:pt>
                <c:pt idx="28">
                  <c:v>4096.936882</c:v>
                </c:pt>
                <c:pt idx="29">
                  <c:v>4160.4448819999998</c:v>
                </c:pt>
                <c:pt idx="30">
                  <c:v>4223.9528819999996</c:v>
                </c:pt>
                <c:pt idx="31">
                  <c:v>4287.4608819999994</c:v>
                </c:pt>
                <c:pt idx="32">
                  <c:v>4350.9688819999992</c:v>
                </c:pt>
              </c:numCache>
            </c:numRef>
          </c:val>
          <c:smooth val="0"/>
          <c:extLst>
            <c:ext xmlns:c16="http://schemas.microsoft.com/office/drawing/2014/chart" uri="{C3380CC4-5D6E-409C-BE32-E72D297353CC}">
              <c16:uniqueId val="{00000001-B469-4F92-ADE7-3D0B7AD772A2}"/>
            </c:ext>
          </c:extLst>
        </c:ser>
        <c:ser>
          <c:idx val="2"/>
          <c:order val="2"/>
          <c:tx>
            <c:strRef>
              <c:f>'ｸﾞﾗﾌ (年表示サッシ)'!$B$5</c:f>
              <c:strCache>
                <c:ptCount val="1"/>
                <c:pt idx="0">
                  <c:v>　累計額差額　百万円</c:v>
                </c:pt>
              </c:strCache>
            </c:strRef>
          </c:tx>
          <c:spPr>
            <a:ln w="28575" cap="rnd">
              <a:solidFill>
                <a:schemeClr val="accent3"/>
              </a:solidFill>
              <a:round/>
            </a:ln>
            <a:effectLst/>
          </c:spPr>
          <c:marker>
            <c:symbol val="none"/>
          </c:marker>
          <c:cat>
            <c:numRef>
              <c:f>'ｸﾞﾗﾌ (年表示サッシ)'!$C$2:$AI$2</c:f>
              <c:numCache>
                <c:formatCode>0</c:formatCode>
                <c:ptCount val="3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formatCode="#,##0_);[Red]\(#,##0\)">
                  <c:v>2038</c:v>
                </c:pt>
                <c:pt idx="21" formatCode="General">
                  <c:v>2039</c:v>
                </c:pt>
                <c:pt idx="22" formatCode="General">
                  <c:v>2040</c:v>
                </c:pt>
                <c:pt idx="23" formatCode="General">
                  <c:v>2041</c:v>
                </c:pt>
                <c:pt idx="24" formatCode="General">
                  <c:v>2042</c:v>
                </c:pt>
                <c:pt idx="25" formatCode="General">
                  <c:v>2043</c:v>
                </c:pt>
                <c:pt idx="26" formatCode="General">
                  <c:v>2044</c:v>
                </c:pt>
                <c:pt idx="27" formatCode="General">
                  <c:v>2045</c:v>
                </c:pt>
                <c:pt idx="28" formatCode="General">
                  <c:v>2046</c:v>
                </c:pt>
                <c:pt idx="29" formatCode="General">
                  <c:v>2047</c:v>
                </c:pt>
                <c:pt idx="30" formatCode="General">
                  <c:v>2048</c:v>
                </c:pt>
                <c:pt idx="31" formatCode="General">
                  <c:v>2049</c:v>
                </c:pt>
                <c:pt idx="32" formatCode="General">
                  <c:v>2050</c:v>
                </c:pt>
              </c:numCache>
            </c:numRef>
          </c:cat>
          <c:val>
            <c:numRef>
              <c:f>'ｸﾞﾗﾌ (年表示サッシ)'!$C$5:$AI$5</c:f>
              <c:numCache>
                <c:formatCode>#,##0_);[Red]\(#,##0\)</c:formatCode>
                <c:ptCount val="33"/>
                <c:pt idx="0">
                  <c:v>179.24142699999948</c:v>
                </c:pt>
                <c:pt idx="1">
                  <c:v>216.79027699999961</c:v>
                </c:pt>
                <c:pt idx="2">
                  <c:v>248.46407199999976</c:v>
                </c:pt>
                <c:pt idx="3">
                  <c:v>294.99207199999955</c:v>
                </c:pt>
                <c:pt idx="4">
                  <c:v>238.15007199999991</c:v>
                </c:pt>
                <c:pt idx="5">
                  <c:v>282.47807199999988</c:v>
                </c:pt>
                <c:pt idx="6">
                  <c:v>335.18607199999951</c:v>
                </c:pt>
                <c:pt idx="7">
                  <c:v>387.51407199999994</c:v>
                </c:pt>
                <c:pt idx="8">
                  <c:v>21.022071999999753</c:v>
                </c:pt>
                <c:pt idx="9">
                  <c:v>36.150071999999909</c:v>
                </c:pt>
                <c:pt idx="10">
                  <c:v>58.458071999999902</c:v>
                </c:pt>
                <c:pt idx="11">
                  <c:v>74.636071999999331</c:v>
                </c:pt>
                <c:pt idx="12">
                  <c:v>98.644071999999596</c:v>
                </c:pt>
                <c:pt idx="13">
                  <c:v>40.772071999999753</c:v>
                </c:pt>
                <c:pt idx="14">
                  <c:v>91.180071999999655</c:v>
                </c:pt>
                <c:pt idx="15">
                  <c:v>129.10807199999954</c:v>
                </c:pt>
                <c:pt idx="16">
                  <c:v>184.1160719999998</c:v>
                </c:pt>
                <c:pt idx="17">
                  <c:v>235.94407199999978</c:v>
                </c:pt>
                <c:pt idx="18">
                  <c:v>276.00207199999932</c:v>
                </c:pt>
                <c:pt idx="19">
                  <c:v>325.12007199999971</c:v>
                </c:pt>
                <c:pt idx="20">
                  <c:v>130.9280719999997</c:v>
                </c:pt>
                <c:pt idx="21">
                  <c:v>176.05607199999986</c:v>
                </c:pt>
                <c:pt idx="22">
                  <c:v>217.76407199999949</c:v>
                </c:pt>
                <c:pt idx="23">
                  <c:v>266.69207199999937</c:v>
                </c:pt>
                <c:pt idx="24">
                  <c:v>320.90007199999991</c:v>
                </c:pt>
                <c:pt idx="25">
                  <c:v>369.37807199999952</c:v>
                </c:pt>
                <c:pt idx="26">
                  <c:v>415.08607200000006</c:v>
                </c:pt>
                <c:pt idx="27">
                  <c:v>394.61407199999985</c:v>
                </c:pt>
                <c:pt idx="28">
                  <c:v>435.72207200000003</c:v>
                </c:pt>
                <c:pt idx="29">
                  <c:v>483.85007199999973</c:v>
                </c:pt>
                <c:pt idx="30">
                  <c:v>536.65807199999972</c:v>
                </c:pt>
                <c:pt idx="31">
                  <c:v>588.28607199999942</c:v>
                </c:pt>
                <c:pt idx="32">
                  <c:v>137.03407199999856</c:v>
                </c:pt>
              </c:numCache>
            </c:numRef>
          </c:val>
          <c:smooth val="0"/>
          <c:extLst>
            <c:ext xmlns:c16="http://schemas.microsoft.com/office/drawing/2014/chart" uri="{C3380CC4-5D6E-409C-BE32-E72D297353CC}">
              <c16:uniqueId val="{00000002-B469-4F92-ADE7-3D0B7AD772A2}"/>
            </c:ext>
          </c:extLst>
        </c:ser>
        <c:dLbls>
          <c:showLegendKey val="0"/>
          <c:showVal val="0"/>
          <c:showCatName val="0"/>
          <c:showSerName val="0"/>
          <c:showPercent val="0"/>
          <c:showBubbleSize val="0"/>
        </c:dLbls>
        <c:smooth val="0"/>
        <c:axId val="439364952"/>
        <c:axId val="439366264"/>
      </c:lineChart>
      <c:catAx>
        <c:axId val="439364952"/>
        <c:scaling>
          <c:orientation val="minMax"/>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ja-JP" altLang="en-US" b="1">
                    <a:solidFill>
                      <a:sysClr val="windowText" lastClr="000000"/>
                    </a:solidFill>
                  </a:rPr>
                  <a:t>修繕年</a:t>
                </a:r>
              </a:p>
            </c:rich>
          </c:tx>
          <c:layout>
            <c:manualLayout>
              <c:xMode val="edge"/>
              <c:yMode val="edge"/>
              <c:x val="0.12312060598081499"/>
              <c:y val="0.91709313637908563"/>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ja-JP"/>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39366264"/>
        <c:crosses val="autoZero"/>
        <c:auto val="1"/>
        <c:lblAlgn val="ctr"/>
        <c:lblOffset val="100"/>
        <c:noMultiLvlLbl val="0"/>
      </c:catAx>
      <c:valAx>
        <c:axId val="4393662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ja-JP" altLang="en-US" b="1">
                    <a:solidFill>
                      <a:sysClr val="windowText" lastClr="000000"/>
                    </a:solidFill>
                  </a:rPr>
                  <a:t>修繕費累計額・積立金累計額</a:t>
                </a:r>
              </a:p>
            </c:rich>
          </c:tx>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ja-JP"/>
            </a:p>
          </c:txPr>
        </c:title>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39364952"/>
        <c:crosses val="autoZero"/>
        <c:crossBetween val="between"/>
      </c:valAx>
      <c:spPr>
        <a:noFill/>
        <a:ln>
          <a:solidFill>
            <a:srgbClr val="000000"/>
          </a:solidFill>
        </a:ln>
        <a:effectLst/>
      </c:spPr>
    </c:plotArea>
    <c:legend>
      <c:legendPos val="b"/>
      <c:layout>
        <c:manualLayout>
          <c:xMode val="edge"/>
          <c:yMode val="edge"/>
          <c:x val="0.22663986901518213"/>
          <c:y val="0.9317335388808492"/>
          <c:w val="0.54939753245027012"/>
          <c:h val="3.856067079309062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t>サッシ手摺ステンレス更新前倒・修繕費積立金収支累計曲線・年度別修繕費・修繕費収支</a:t>
            </a:r>
            <a:r>
              <a:rPr lang="ja-JP" sz="1200"/>
              <a:t>差額</a:t>
            </a:r>
            <a:endParaRPr lang="ja-JP"/>
          </a:p>
        </c:rich>
      </c:tx>
      <c:layout>
        <c:manualLayout>
          <c:xMode val="edge"/>
          <c:yMode val="edge"/>
          <c:x val="9.5842889053021629E-2"/>
          <c:y val="4.3478949282266005E-2"/>
        </c:manualLayout>
      </c:layout>
      <c:overlay val="0"/>
      <c:spPr>
        <a:noFill/>
        <a:ln w="6350">
          <a:solidFill>
            <a:schemeClr val="accent1"/>
          </a:solid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8574974061603464E-2"/>
          <c:y val="0.13756047989155498"/>
          <c:w val="0.87891725654141439"/>
          <c:h val="0.70763123125525229"/>
        </c:manualLayout>
      </c:layout>
      <c:lineChart>
        <c:grouping val="standard"/>
        <c:varyColors val="0"/>
        <c:ser>
          <c:idx val="0"/>
          <c:order val="0"/>
          <c:tx>
            <c:strRef>
              <c:f>'ｸﾞﾗﾌ (年表示サッシ手摺)'!$B$3</c:f>
              <c:strCache>
                <c:ptCount val="1"/>
                <c:pt idx="0">
                  <c:v>修繕費累計額　百万円</c:v>
                </c:pt>
              </c:strCache>
            </c:strRef>
          </c:tx>
          <c:spPr>
            <a:ln w="28575" cap="rnd">
              <a:solidFill>
                <a:schemeClr val="accent1"/>
              </a:solidFill>
              <a:round/>
            </a:ln>
            <a:effectLst/>
          </c:spPr>
          <c:marker>
            <c:symbol val="none"/>
          </c:marker>
          <c:cat>
            <c:numRef>
              <c:f>'ｸﾞﾗﾌ (年表示サッシ手摺)'!$C$2:$AI$2</c:f>
              <c:numCache>
                <c:formatCode>0</c:formatCode>
                <c:ptCount val="3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formatCode="#,##0_);[Red]\(#,##0\)">
                  <c:v>2038</c:v>
                </c:pt>
                <c:pt idx="21" formatCode="General">
                  <c:v>2039</c:v>
                </c:pt>
                <c:pt idx="22" formatCode="General">
                  <c:v>2040</c:v>
                </c:pt>
                <c:pt idx="23" formatCode="General">
                  <c:v>2041</c:v>
                </c:pt>
                <c:pt idx="24" formatCode="General">
                  <c:v>2042</c:v>
                </c:pt>
                <c:pt idx="25" formatCode="General">
                  <c:v>2043</c:v>
                </c:pt>
                <c:pt idx="26" formatCode="General">
                  <c:v>2044</c:v>
                </c:pt>
                <c:pt idx="27" formatCode="General">
                  <c:v>2045</c:v>
                </c:pt>
                <c:pt idx="28" formatCode="General">
                  <c:v>2046</c:v>
                </c:pt>
                <c:pt idx="29" formatCode="General">
                  <c:v>2047</c:v>
                </c:pt>
                <c:pt idx="30" formatCode="General">
                  <c:v>2048</c:v>
                </c:pt>
                <c:pt idx="31" formatCode="General">
                  <c:v>2049</c:v>
                </c:pt>
                <c:pt idx="32" formatCode="General">
                  <c:v>2050</c:v>
                </c:pt>
              </c:numCache>
            </c:numRef>
          </c:cat>
          <c:val>
            <c:numRef>
              <c:f>'ｸﾞﾗﾌ (年表示サッシ手摺)'!$C$3:$AI$3</c:f>
              <c:numCache>
                <c:formatCode>#,##0_);[Red]\(#,##0\)</c:formatCode>
                <c:ptCount val="33"/>
                <c:pt idx="0">
                  <c:v>2138.3548100000003</c:v>
                </c:pt>
                <c:pt idx="1">
                  <c:v>2163.65481</c:v>
                </c:pt>
                <c:pt idx="2">
                  <c:v>2197.2648100000001</c:v>
                </c:pt>
                <c:pt idx="3">
                  <c:v>2214.2448100000001</c:v>
                </c:pt>
                <c:pt idx="4">
                  <c:v>2294.5948100000001</c:v>
                </c:pt>
                <c:pt idx="5">
                  <c:v>2313.7748099999999</c:v>
                </c:pt>
                <c:pt idx="6">
                  <c:v>2324.5748100000001</c:v>
                </c:pt>
                <c:pt idx="7">
                  <c:v>2335.7548099999999</c:v>
                </c:pt>
                <c:pt idx="8">
                  <c:v>2918.2548099999999</c:v>
                </c:pt>
                <c:pt idx="9">
                  <c:v>2936.13481</c:v>
                </c:pt>
                <c:pt idx="10">
                  <c:v>2946.8348099999998</c:v>
                </c:pt>
                <c:pt idx="11">
                  <c:v>2963.6648100000002</c:v>
                </c:pt>
                <c:pt idx="12">
                  <c:v>2972.6648100000002</c:v>
                </c:pt>
                <c:pt idx="13">
                  <c:v>3063.5448099999999</c:v>
                </c:pt>
                <c:pt idx="14">
                  <c:v>3076.6448100000002</c:v>
                </c:pt>
                <c:pt idx="15">
                  <c:v>3142.2248100000002</c:v>
                </c:pt>
                <c:pt idx="16">
                  <c:v>3150.7248100000002</c:v>
                </c:pt>
                <c:pt idx="17">
                  <c:v>3162.40481</c:v>
                </c:pt>
                <c:pt idx="18">
                  <c:v>3185.8548100000003</c:v>
                </c:pt>
                <c:pt idx="19">
                  <c:v>3200.2448100000001</c:v>
                </c:pt>
                <c:pt idx="20">
                  <c:v>3707.94481</c:v>
                </c:pt>
                <c:pt idx="21">
                  <c:v>3726.3248100000001</c:v>
                </c:pt>
                <c:pt idx="22">
                  <c:v>3748.1248100000003</c:v>
                </c:pt>
                <c:pt idx="23">
                  <c:v>3762.7048100000002</c:v>
                </c:pt>
                <c:pt idx="24">
                  <c:v>3772.0048099999999</c:v>
                </c:pt>
                <c:pt idx="25">
                  <c:v>3787.0348100000001</c:v>
                </c:pt>
                <c:pt idx="26">
                  <c:v>3804.8348099999998</c:v>
                </c:pt>
                <c:pt idx="27">
                  <c:v>3888.8148099999999</c:v>
                </c:pt>
                <c:pt idx="28">
                  <c:v>3911.2148099999999</c:v>
                </c:pt>
                <c:pt idx="29">
                  <c:v>3926.5948100000001</c:v>
                </c:pt>
                <c:pt idx="30">
                  <c:v>3937.2948099999999</c:v>
                </c:pt>
                <c:pt idx="31">
                  <c:v>3949.17481</c:v>
                </c:pt>
                <c:pt idx="32">
                  <c:v>4213.9348100000007</c:v>
                </c:pt>
              </c:numCache>
            </c:numRef>
          </c:val>
          <c:smooth val="0"/>
          <c:extLst>
            <c:ext xmlns:c16="http://schemas.microsoft.com/office/drawing/2014/chart" uri="{C3380CC4-5D6E-409C-BE32-E72D297353CC}">
              <c16:uniqueId val="{00000000-26FC-4C04-A97B-F6DC830EF3A7}"/>
            </c:ext>
          </c:extLst>
        </c:ser>
        <c:ser>
          <c:idx val="1"/>
          <c:order val="1"/>
          <c:tx>
            <c:strRef>
              <c:f>'ｸﾞﾗﾌ (年表示サッシ手摺)'!$B$4</c:f>
              <c:strCache>
                <c:ptCount val="1"/>
                <c:pt idx="0">
                  <c:v>積立金累計額　百万円</c:v>
                </c:pt>
              </c:strCache>
            </c:strRef>
          </c:tx>
          <c:spPr>
            <a:ln w="28575" cap="rnd">
              <a:solidFill>
                <a:schemeClr val="accent2"/>
              </a:solidFill>
              <a:round/>
            </a:ln>
            <a:effectLst/>
          </c:spPr>
          <c:marker>
            <c:symbol val="none"/>
          </c:marker>
          <c:cat>
            <c:numRef>
              <c:f>'ｸﾞﾗﾌ (年表示サッシ手摺)'!$C$2:$AI$2</c:f>
              <c:numCache>
                <c:formatCode>0</c:formatCode>
                <c:ptCount val="3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formatCode="#,##0_);[Red]\(#,##0\)">
                  <c:v>2038</c:v>
                </c:pt>
                <c:pt idx="21" formatCode="General">
                  <c:v>2039</c:v>
                </c:pt>
                <c:pt idx="22" formatCode="General">
                  <c:v>2040</c:v>
                </c:pt>
                <c:pt idx="23" formatCode="General">
                  <c:v>2041</c:v>
                </c:pt>
                <c:pt idx="24" formatCode="General">
                  <c:v>2042</c:v>
                </c:pt>
                <c:pt idx="25" formatCode="General">
                  <c:v>2043</c:v>
                </c:pt>
                <c:pt idx="26" formatCode="General">
                  <c:v>2044</c:v>
                </c:pt>
                <c:pt idx="27" formatCode="General">
                  <c:v>2045</c:v>
                </c:pt>
                <c:pt idx="28" formatCode="General">
                  <c:v>2046</c:v>
                </c:pt>
                <c:pt idx="29" formatCode="General">
                  <c:v>2047</c:v>
                </c:pt>
                <c:pt idx="30" formatCode="General">
                  <c:v>2048</c:v>
                </c:pt>
                <c:pt idx="31" formatCode="General">
                  <c:v>2049</c:v>
                </c:pt>
                <c:pt idx="32" formatCode="General">
                  <c:v>2050</c:v>
                </c:pt>
              </c:numCache>
            </c:numRef>
          </c:cat>
          <c:val>
            <c:numRef>
              <c:f>'ｸﾞﾗﾌ (年表示サッシ手摺)'!$C$4:$AI$4</c:f>
              <c:numCache>
                <c:formatCode>#,##0_);[Red]\(#,##0\)</c:formatCode>
                <c:ptCount val="33"/>
                <c:pt idx="0">
                  <c:v>2317.5962369999997</c:v>
                </c:pt>
                <c:pt idx="1">
                  <c:v>2380.4450869999996</c:v>
                </c:pt>
                <c:pt idx="2">
                  <c:v>2445.7288819999999</c:v>
                </c:pt>
                <c:pt idx="3">
                  <c:v>2509.2368819999997</c:v>
                </c:pt>
                <c:pt idx="4">
                  <c:v>2572.744882</c:v>
                </c:pt>
                <c:pt idx="5">
                  <c:v>2636.2528819999998</c:v>
                </c:pt>
                <c:pt idx="6">
                  <c:v>2699.7608819999996</c:v>
                </c:pt>
                <c:pt idx="7">
                  <c:v>2763.2688819999998</c:v>
                </c:pt>
                <c:pt idx="8">
                  <c:v>2979.2768819999997</c:v>
                </c:pt>
                <c:pt idx="9">
                  <c:v>3012.2848819999999</c:v>
                </c:pt>
                <c:pt idx="10">
                  <c:v>3045.2928819999997</c:v>
                </c:pt>
                <c:pt idx="11">
                  <c:v>3078.3008819999995</c:v>
                </c:pt>
                <c:pt idx="12">
                  <c:v>3111.3088819999998</c:v>
                </c:pt>
                <c:pt idx="13">
                  <c:v>3144.3168819999996</c:v>
                </c:pt>
                <c:pt idx="14">
                  <c:v>3207.8248819999999</c:v>
                </c:pt>
                <c:pt idx="15">
                  <c:v>3271.3328819999997</c:v>
                </c:pt>
                <c:pt idx="16">
                  <c:v>3334.840882</c:v>
                </c:pt>
                <c:pt idx="17">
                  <c:v>3398.3488819999998</c:v>
                </c:pt>
                <c:pt idx="18">
                  <c:v>3461.8568819999996</c:v>
                </c:pt>
                <c:pt idx="19">
                  <c:v>3525.3648819999999</c:v>
                </c:pt>
                <c:pt idx="20">
                  <c:v>3741.3728819999997</c:v>
                </c:pt>
                <c:pt idx="21">
                  <c:v>3774.3808819999999</c:v>
                </c:pt>
                <c:pt idx="22">
                  <c:v>3807.3888819999997</c:v>
                </c:pt>
                <c:pt idx="23">
                  <c:v>3840.3968819999996</c:v>
                </c:pt>
                <c:pt idx="24">
                  <c:v>3873.4048819999998</c:v>
                </c:pt>
                <c:pt idx="25">
                  <c:v>3906.4128819999996</c:v>
                </c:pt>
                <c:pt idx="26">
                  <c:v>3969.9208819999999</c:v>
                </c:pt>
                <c:pt idx="27">
                  <c:v>4033.4288819999997</c:v>
                </c:pt>
                <c:pt idx="28">
                  <c:v>4096.936882</c:v>
                </c:pt>
                <c:pt idx="29">
                  <c:v>4160.4448819999998</c:v>
                </c:pt>
                <c:pt idx="30">
                  <c:v>4223.9528819999996</c:v>
                </c:pt>
                <c:pt idx="31">
                  <c:v>4287.4608819999994</c:v>
                </c:pt>
                <c:pt idx="32">
                  <c:v>4350.9688819999992</c:v>
                </c:pt>
              </c:numCache>
            </c:numRef>
          </c:val>
          <c:smooth val="0"/>
          <c:extLst>
            <c:ext xmlns:c16="http://schemas.microsoft.com/office/drawing/2014/chart" uri="{C3380CC4-5D6E-409C-BE32-E72D297353CC}">
              <c16:uniqueId val="{00000001-26FC-4C04-A97B-F6DC830EF3A7}"/>
            </c:ext>
          </c:extLst>
        </c:ser>
        <c:ser>
          <c:idx val="2"/>
          <c:order val="2"/>
          <c:tx>
            <c:strRef>
              <c:f>'ｸﾞﾗﾌ (年表示サッシ手摺)'!$B$5</c:f>
              <c:strCache>
                <c:ptCount val="1"/>
                <c:pt idx="0">
                  <c:v>　累計額差額　百万円</c:v>
                </c:pt>
              </c:strCache>
            </c:strRef>
          </c:tx>
          <c:spPr>
            <a:ln w="28575" cap="rnd">
              <a:solidFill>
                <a:schemeClr val="accent3"/>
              </a:solidFill>
              <a:round/>
            </a:ln>
            <a:effectLst/>
          </c:spPr>
          <c:marker>
            <c:symbol val="none"/>
          </c:marker>
          <c:cat>
            <c:numRef>
              <c:f>'ｸﾞﾗﾌ (年表示サッシ手摺)'!$C$2:$AI$2</c:f>
              <c:numCache>
                <c:formatCode>0</c:formatCode>
                <c:ptCount val="3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formatCode="#,##0_);[Red]\(#,##0\)">
                  <c:v>2038</c:v>
                </c:pt>
                <c:pt idx="21" formatCode="General">
                  <c:v>2039</c:v>
                </c:pt>
                <c:pt idx="22" formatCode="General">
                  <c:v>2040</c:v>
                </c:pt>
                <c:pt idx="23" formatCode="General">
                  <c:v>2041</c:v>
                </c:pt>
                <c:pt idx="24" formatCode="General">
                  <c:v>2042</c:v>
                </c:pt>
                <c:pt idx="25" formatCode="General">
                  <c:v>2043</c:v>
                </c:pt>
                <c:pt idx="26" formatCode="General">
                  <c:v>2044</c:v>
                </c:pt>
                <c:pt idx="27" formatCode="General">
                  <c:v>2045</c:v>
                </c:pt>
                <c:pt idx="28" formatCode="General">
                  <c:v>2046</c:v>
                </c:pt>
                <c:pt idx="29" formatCode="General">
                  <c:v>2047</c:v>
                </c:pt>
                <c:pt idx="30" formatCode="General">
                  <c:v>2048</c:v>
                </c:pt>
                <c:pt idx="31" formatCode="General">
                  <c:v>2049</c:v>
                </c:pt>
                <c:pt idx="32" formatCode="General">
                  <c:v>2050</c:v>
                </c:pt>
              </c:numCache>
            </c:numRef>
          </c:cat>
          <c:val>
            <c:numRef>
              <c:f>'ｸﾞﾗﾌ (年表示サッシ手摺)'!$C$5:$AI$5</c:f>
              <c:numCache>
                <c:formatCode>#,##0_);[Red]\(#,##0\)</c:formatCode>
                <c:ptCount val="33"/>
                <c:pt idx="0">
                  <c:v>179.24142699999948</c:v>
                </c:pt>
                <c:pt idx="1">
                  <c:v>216.79027699999961</c:v>
                </c:pt>
                <c:pt idx="2">
                  <c:v>248.46407199999976</c:v>
                </c:pt>
                <c:pt idx="3">
                  <c:v>294.99207199999955</c:v>
                </c:pt>
                <c:pt idx="4">
                  <c:v>278.15007199999991</c:v>
                </c:pt>
                <c:pt idx="5">
                  <c:v>322.47807199999988</c:v>
                </c:pt>
                <c:pt idx="6">
                  <c:v>375.18607199999951</c:v>
                </c:pt>
                <c:pt idx="7">
                  <c:v>427.51407199999994</c:v>
                </c:pt>
                <c:pt idx="8">
                  <c:v>61.022071999999753</c:v>
                </c:pt>
                <c:pt idx="9">
                  <c:v>76.150071999999909</c:v>
                </c:pt>
                <c:pt idx="10">
                  <c:v>98.458071999999902</c:v>
                </c:pt>
                <c:pt idx="11">
                  <c:v>114.63607199999933</c:v>
                </c:pt>
                <c:pt idx="12">
                  <c:v>138.6440719999996</c:v>
                </c:pt>
                <c:pt idx="13">
                  <c:v>80.772071999999753</c:v>
                </c:pt>
                <c:pt idx="14">
                  <c:v>131.18007199999965</c:v>
                </c:pt>
                <c:pt idx="15">
                  <c:v>129.10807199999954</c:v>
                </c:pt>
                <c:pt idx="16">
                  <c:v>184.1160719999998</c:v>
                </c:pt>
                <c:pt idx="17">
                  <c:v>235.94407199999978</c:v>
                </c:pt>
                <c:pt idx="18">
                  <c:v>276.00207199999932</c:v>
                </c:pt>
                <c:pt idx="19">
                  <c:v>325.12007199999971</c:v>
                </c:pt>
                <c:pt idx="20">
                  <c:v>33.428071999999702</c:v>
                </c:pt>
                <c:pt idx="21">
                  <c:v>48.056071999999858</c:v>
                </c:pt>
                <c:pt idx="22">
                  <c:v>59.264071999999487</c:v>
                </c:pt>
                <c:pt idx="23">
                  <c:v>77.692071999999371</c:v>
                </c:pt>
                <c:pt idx="24">
                  <c:v>101.40007199999991</c:v>
                </c:pt>
                <c:pt idx="25">
                  <c:v>119.37807199999952</c:v>
                </c:pt>
                <c:pt idx="26">
                  <c:v>165.08607200000006</c:v>
                </c:pt>
                <c:pt idx="27">
                  <c:v>144.61407199999985</c:v>
                </c:pt>
                <c:pt idx="28">
                  <c:v>185.72207200000003</c:v>
                </c:pt>
                <c:pt idx="29">
                  <c:v>233.85007199999973</c:v>
                </c:pt>
                <c:pt idx="30">
                  <c:v>286.65807199999972</c:v>
                </c:pt>
                <c:pt idx="31">
                  <c:v>338.28607199999942</c:v>
                </c:pt>
                <c:pt idx="32">
                  <c:v>137.03407199999856</c:v>
                </c:pt>
              </c:numCache>
            </c:numRef>
          </c:val>
          <c:smooth val="0"/>
          <c:extLst>
            <c:ext xmlns:c16="http://schemas.microsoft.com/office/drawing/2014/chart" uri="{C3380CC4-5D6E-409C-BE32-E72D297353CC}">
              <c16:uniqueId val="{00000002-26FC-4C04-A97B-F6DC830EF3A7}"/>
            </c:ext>
          </c:extLst>
        </c:ser>
        <c:dLbls>
          <c:showLegendKey val="0"/>
          <c:showVal val="0"/>
          <c:showCatName val="0"/>
          <c:showSerName val="0"/>
          <c:showPercent val="0"/>
          <c:showBubbleSize val="0"/>
        </c:dLbls>
        <c:smooth val="0"/>
        <c:axId val="439364952"/>
        <c:axId val="439366264"/>
      </c:lineChart>
      <c:catAx>
        <c:axId val="439364952"/>
        <c:scaling>
          <c:orientation val="minMax"/>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ja-JP" altLang="en-US" b="1">
                    <a:solidFill>
                      <a:sysClr val="windowText" lastClr="000000"/>
                    </a:solidFill>
                  </a:rPr>
                  <a:t>修繕年</a:t>
                </a:r>
              </a:p>
            </c:rich>
          </c:tx>
          <c:layout>
            <c:manualLayout>
              <c:xMode val="edge"/>
              <c:yMode val="edge"/>
              <c:x val="0.12312060598081499"/>
              <c:y val="0.91709313637908563"/>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ja-JP"/>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39366264"/>
        <c:crosses val="autoZero"/>
        <c:auto val="1"/>
        <c:lblAlgn val="ctr"/>
        <c:lblOffset val="100"/>
        <c:noMultiLvlLbl val="0"/>
      </c:catAx>
      <c:valAx>
        <c:axId val="4393662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ja-JP" altLang="en-US" b="1">
                    <a:solidFill>
                      <a:sysClr val="windowText" lastClr="000000"/>
                    </a:solidFill>
                  </a:rPr>
                  <a:t>修繕費累計額・積立金累計額</a:t>
                </a:r>
              </a:p>
            </c:rich>
          </c:tx>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ja-JP"/>
            </a:p>
          </c:txPr>
        </c:title>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39364952"/>
        <c:crosses val="autoZero"/>
        <c:crossBetween val="between"/>
      </c:valAx>
      <c:spPr>
        <a:noFill/>
        <a:ln>
          <a:solidFill>
            <a:srgbClr val="000000"/>
          </a:solidFill>
        </a:ln>
        <a:effectLst/>
      </c:spPr>
    </c:plotArea>
    <c:legend>
      <c:legendPos val="b"/>
      <c:layout>
        <c:manualLayout>
          <c:xMode val="edge"/>
          <c:yMode val="edge"/>
          <c:x val="0.22663986901518213"/>
          <c:y val="0.9317335388808492"/>
          <c:w val="0.54939753245027012"/>
          <c:h val="3.856067079309062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0</xdr:colOff>
      <xdr:row>9</xdr:row>
      <xdr:rowOff>9526</xdr:rowOff>
    </xdr:from>
    <xdr:to>
      <xdr:col>18</xdr:col>
      <xdr:colOff>333375</xdr:colOff>
      <xdr:row>49</xdr:row>
      <xdr:rowOff>161926</xdr:rowOff>
    </xdr:to>
    <xdr:graphicFrame macro="">
      <xdr:nvGraphicFramePr>
        <xdr:cNvPr id="2" name="グラフ 2">
          <a:extLst>
            <a:ext uri="{FF2B5EF4-FFF2-40B4-BE49-F238E27FC236}">
              <a16:creationId xmlns:a16="http://schemas.microsoft.com/office/drawing/2014/main" id="{CB83CB04-1FD5-4129-8EAA-700D12B64B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1533523</xdr:colOff>
      <xdr:row>7</xdr:row>
      <xdr:rowOff>23810</xdr:rowOff>
    </xdr:from>
    <xdr:to>
      <xdr:col>20</xdr:col>
      <xdr:colOff>190499</xdr:colOff>
      <xdr:row>39</xdr:row>
      <xdr:rowOff>95249</xdr:rowOff>
    </xdr:to>
    <xdr:graphicFrame macro="">
      <xdr:nvGraphicFramePr>
        <xdr:cNvPr id="9" name="グラフ 8">
          <a:extLst>
            <a:ext uri="{FF2B5EF4-FFF2-40B4-BE49-F238E27FC236}">
              <a16:creationId xmlns:a16="http://schemas.microsoft.com/office/drawing/2014/main" id="{F027CA50-96AC-4B94-A7BD-8DC09926898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9</xdr:row>
      <xdr:rowOff>9526</xdr:rowOff>
    </xdr:from>
    <xdr:to>
      <xdr:col>18</xdr:col>
      <xdr:colOff>333375</xdr:colOff>
      <xdr:row>49</xdr:row>
      <xdr:rowOff>161926</xdr:rowOff>
    </xdr:to>
    <xdr:graphicFrame macro="">
      <xdr:nvGraphicFramePr>
        <xdr:cNvPr id="2" name="グラフ 2">
          <a:extLst>
            <a:ext uri="{FF2B5EF4-FFF2-40B4-BE49-F238E27FC236}">
              <a16:creationId xmlns:a16="http://schemas.microsoft.com/office/drawing/2014/main" id="{7B68D140-525D-4A04-9871-3A690131DE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981073</xdr:colOff>
      <xdr:row>7</xdr:row>
      <xdr:rowOff>14285</xdr:rowOff>
    </xdr:from>
    <xdr:to>
      <xdr:col>19</xdr:col>
      <xdr:colOff>152399</xdr:colOff>
      <xdr:row>39</xdr:row>
      <xdr:rowOff>85724</xdr:rowOff>
    </xdr:to>
    <xdr:graphicFrame macro="">
      <xdr:nvGraphicFramePr>
        <xdr:cNvPr id="2" name="グラフ 1">
          <a:extLst>
            <a:ext uri="{FF2B5EF4-FFF2-40B4-BE49-F238E27FC236}">
              <a16:creationId xmlns:a16="http://schemas.microsoft.com/office/drawing/2014/main" id="{4CC1E393-B87F-46E2-B21A-78F73DB807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1571623</xdr:colOff>
      <xdr:row>7</xdr:row>
      <xdr:rowOff>4760</xdr:rowOff>
    </xdr:from>
    <xdr:to>
      <xdr:col>20</xdr:col>
      <xdr:colOff>228599</xdr:colOff>
      <xdr:row>39</xdr:row>
      <xdr:rowOff>76199</xdr:rowOff>
    </xdr:to>
    <xdr:graphicFrame macro="">
      <xdr:nvGraphicFramePr>
        <xdr:cNvPr id="2" name="グラフ 1">
          <a:extLst>
            <a:ext uri="{FF2B5EF4-FFF2-40B4-BE49-F238E27FC236}">
              <a16:creationId xmlns:a16="http://schemas.microsoft.com/office/drawing/2014/main" id="{A15D3318-3D3C-497A-8C39-066185E7AB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6E45A6-871F-4E8A-AB05-FC7A16B2AA42}">
  <sheetPr>
    <pageSetUpPr fitToPage="1"/>
  </sheetPr>
  <dimension ref="A1:AG52"/>
  <sheetViews>
    <sheetView workbookViewId="0">
      <selection sqref="A1:E2"/>
    </sheetView>
  </sheetViews>
  <sheetFormatPr defaultRowHeight="18.75" x14ac:dyDescent="0.4"/>
  <sheetData>
    <row r="1" spans="1:33" x14ac:dyDescent="0.15">
      <c r="A1" s="689"/>
      <c r="B1" s="690"/>
      <c r="C1" s="690"/>
      <c r="D1" s="690"/>
      <c r="E1" s="690"/>
      <c r="F1" s="693" t="s">
        <v>769</v>
      </c>
      <c r="G1" s="693"/>
      <c r="H1" s="693"/>
      <c r="I1" s="693"/>
      <c r="J1" s="693"/>
      <c r="K1" s="693"/>
      <c r="L1" s="693"/>
      <c r="M1" s="693"/>
      <c r="N1" s="693"/>
      <c r="O1" s="693"/>
      <c r="P1" s="693"/>
      <c r="Q1" s="693"/>
      <c r="R1" s="693"/>
      <c r="S1" s="693"/>
      <c r="T1" s="693"/>
      <c r="U1" s="693"/>
      <c r="V1" s="693"/>
      <c r="W1" s="693"/>
      <c r="X1" s="693"/>
      <c r="Y1" s="693"/>
      <c r="Z1" s="693"/>
      <c r="AA1" s="695" t="s">
        <v>0</v>
      </c>
      <c r="AB1" s="695"/>
      <c r="AC1" s="695"/>
      <c r="AD1" s="464"/>
      <c r="AE1" s="697"/>
      <c r="AF1" s="698"/>
      <c r="AG1" s="699"/>
    </row>
    <row r="2" spans="1:33" ht="19.5" thickBot="1" x14ac:dyDescent="0.2">
      <c r="A2" s="691"/>
      <c r="B2" s="692"/>
      <c r="C2" s="692"/>
      <c r="D2" s="692"/>
      <c r="E2" s="692"/>
      <c r="F2" s="694"/>
      <c r="G2" s="694"/>
      <c r="H2" s="694"/>
      <c r="I2" s="694"/>
      <c r="J2" s="694"/>
      <c r="K2" s="694"/>
      <c r="L2" s="694"/>
      <c r="M2" s="694"/>
      <c r="N2" s="694"/>
      <c r="O2" s="694"/>
      <c r="P2" s="694"/>
      <c r="Q2" s="694"/>
      <c r="R2" s="694"/>
      <c r="S2" s="694"/>
      <c r="T2" s="694"/>
      <c r="U2" s="694"/>
      <c r="V2" s="694"/>
      <c r="W2" s="694"/>
      <c r="X2" s="694"/>
      <c r="Y2" s="694"/>
      <c r="Z2" s="694"/>
      <c r="AA2" s="696"/>
      <c r="AB2" s="696"/>
      <c r="AC2" s="696"/>
      <c r="AD2" s="465"/>
      <c r="AE2" s="700"/>
      <c r="AF2" s="700"/>
      <c r="AG2" s="701"/>
    </row>
    <row r="3" spans="1:33" x14ac:dyDescent="0.15">
      <c r="A3" s="466"/>
      <c r="B3" s="467" t="s">
        <v>758</v>
      </c>
      <c r="C3" s="468">
        <v>1</v>
      </c>
      <c r="D3" s="469">
        <v>2</v>
      </c>
      <c r="E3" s="469">
        <v>3</v>
      </c>
      <c r="F3" s="469">
        <v>4</v>
      </c>
      <c r="G3" s="469">
        <v>5</v>
      </c>
      <c r="H3" s="469">
        <v>6</v>
      </c>
      <c r="I3" s="470">
        <v>7</v>
      </c>
      <c r="J3" s="470">
        <v>7</v>
      </c>
      <c r="K3" s="469">
        <v>9</v>
      </c>
      <c r="L3" s="469">
        <v>10</v>
      </c>
      <c r="M3" s="469">
        <v>11</v>
      </c>
      <c r="N3" s="469">
        <v>12</v>
      </c>
      <c r="O3" s="469">
        <v>13</v>
      </c>
      <c r="P3" s="469">
        <v>14</v>
      </c>
      <c r="Q3" s="469">
        <v>15</v>
      </c>
      <c r="R3" s="469">
        <v>16</v>
      </c>
      <c r="S3" s="469">
        <v>17</v>
      </c>
      <c r="T3" s="469">
        <v>18</v>
      </c>
      <c r="U3" s="469">
        <v>19</v>
      </c>
      <c r="V3" s="471">
        <v>20</v>
      </c>
      <c r="W3" s="469">
        <v>21</v>
      </c>
      <c r="X3" s="471">
        <v>22</v>
      </c>
      <c r="Y3" s="469">
        <v>23</v>
      </c>
      <c r="Z3" s="471">
        <v>24</v>
      </c>
      <c r="AA3" s="469">
        <v>25</v>
      </c>
      <c r="AB3" s="471">
        <v>26</v>
      </c>
      <c r="AC3" s="469">
        <v>27</v>
      </c>
      <c r="AD3" s="471">
        <v>28</v>
      </c>
      <c r="AE3" s="469">
        <v>29</v>
      </c>
      <c r="AF3" s="471">
        <v>30</v>
      </c>
      <c r="AG3" s="472"/>
    </row>
    <row r="4" spans="1:33" x14ac:dyDescent="0.15">
      <c r="A4" s="473" t="s">
        <v>83</v>
      </c>
      <c r="B4" s="467" t="s">
        <v>84</v>
      </c>
      <c r="C4" s="474">
        <v>2018</v>
      </c>
      <c r="D4" s="475">
        <v>2019</v>
      </c>
      <c r="E4" s="474">
        <v>2020</v>
      </c>
      <c r="F4" s="475">
        <v>2021</v>
      </c>
      <c r="G4" s="474">
        <v>2022</v>
      </c>
      <c r="H4" s="475">
        <v>2023</v>
      </c>
      <c r="I4" s="474">
        <v>2024</v>
      </c>
      <c r="J4" s="475">
        <v>2025</v>
      </c>
      <c r="K4" s="474">
        <v>2026</v>
      </c>
      <c r="L4" s="475">
        <v>2027</v>
      </c>
      <c r="M4" s="474">
        <v>2028</v>
      </c>
      <c r="N4" s="475">
        <v>2029</v>
      </c>
      <c r="O4" s="474">
        <v>2030</v>
      </c>
      <c r="P4" s="475">
        <v>2031</v>
      </c>
      <c r="Q4" s="474">
        <v>2032</v>
      </c>
      <c r="R4" s="475">
        <v>2033</v>
      </c>
      <c r="S4" s="474">
        <v>2034</v>
      </c>
      <c r="T4" s="475">
        <v>2035</v>
      </c>
      <c r="U4" s="474">
        <v>2036</v>
      </c>
      <c r="V4" s="475">
        <v>2037</v>
      </c>
      <c r="W4" s="474">
        <v>2038</v>
      </c>
      <c r="X4" s="475">
        <v>2039</v>
      </c>
      <c r="Y4" s="474">
        <v>2040</v>
      </c>
      <c r="Z4" s="475">
        <v>2041</v>
      </c>
      <c r="AA4" s="474">
        <v>2042</v>
      </c>
      <c r="AB4" s="475">
        <v>2043</v>
      </c>
      <c r="AC4" s="474">
        <v>2044</v>
      </c>
      <c r="AD4" s="475">
        <v>2045</v>
      </c>
      <c r="AE4" s="474">
        <v>2046</v>
      </c>
      <c r="AF4" s="475">
        <v>2047</v>
      </c>
      <c r="AG4" s="476" t="s">
        <v>85</v>
      </c>
    </row>
    <row r="5" spans="1:33" ht="19.5" thickBot="1" x14ac:dyDescent="0.2">
      <c r="A5" s="477"/>
      <c r="B5" s="478" t="s">
        <v>86</v>
      </c>
      <c r="C5" s="479">
        <v>47</v>
      </c>
      <c r="D5" s="480">
        <v>48</v>
      </c>
      <c r="E5" s="479">
        <v>49</v>
      </c>
      <c r="F5" s="480">
        <v>50</v>
      </c>
      <c r="G5" s="479">
        <v>51</v>
      </c>
      <c r="H5" s="480">
        <v>52</v>
      </c>
      <c r="I5" s="479">
        <v>53</v>
      </c>
      <c r="J5" s="480">
        <v>54</v>
      </c>
      <c r="K5" s="479">
        <v>55</v>
      </c>
      <c r="L5" s="480">
        <v>56</v>
      </c>
      <c r="M5" s="479">
        <v>57</v>
      </c>
      <c r="N5" s="480">
        <v>58</v>
      </c>
      <c r="O5" s="479">
        <v>59</v>
      </c>
      <c r="P5" s="480">
        <v>60</v>
      </c>
      <c r="Q5" s="479">
        <v>61</v>
      </c>
      <c r="R5" s="480">
        <v>62</v>
      </c>
      <c r="S5" s="479">
        <v>63</v>
      </c>
      <c r="T5" s="480">
        <v>64</v>
      </c>
      <c r="U5" s="479">
        <v>65</v>
      </c>
      <c r="V5" s="480">
        <v>66</v>
      </c>
      <c r="W5" s="479">
        <v>67</v>
      </c>
      <c r="X5" s="480">
        <v>68</v>
      </c>
      <c r="Y5" s="479">
        <v>69</v>
      </c>
      <c r="Z5" s="480">
        <v>70</v>
      </c>
      <c r="AA5" s="479">
        <v>71</v>
      </c>
      <c r="AB5" s="480">
        <v>72</v>
      </c>
      <c r="AC5" s="479">
        <v>73</v>
      </c>
      <c r="AD5" s="480">
        <v>74</v>
      </c>
      <c r="AE5" s="479">
        <v>75</v>
      </c>
      <c r="AF5" s="480">
        <v>76</v>
      </c>
      <c r="AG5" s="481"/>
    </row>
    <row r="6" spans="1:33" x14ac:dyDescent="0.15">
      <c r="A6" s="681" t="s">
        <v>759</v>
      </c>
      <c r="B6" s="682"/>
      <c r="C6" s="482"/>
      <c r="D6" s="483"/>
      <c r="E6" s="483"/>
      <c r="F6" s="483"/>
      <c r="G6" s="483"/>
      <c r="H6" s="483"/>
      <c r="I6" s="483"/>
      <c r="J6" s="483"/>
      <c r="K6" s="483"/>
      <c r="L6" s="483"/>
      <c r="M6" s="483"/>
      <c r="N6" s="483"/>
      <c r="O6" s="483"/>
      <c r="P6" s="483"/>
      <c r="Q6" s="483"/>
      <c r="R6" s="483"/>
      <c r="S6" s="483"/>
      <c r="T6" s="483"/>
      <c r="U6" s="483"/>
      <c r="V6" s="483"/>
      <c r="W6" s="483"/>
      <c r="X6" s="483"/>
      <c r="Y6" s="483"/>
      <c r="Z6" s="483"/>
      <c r="AA6" s="483"/>
      <c r="AB6" s="483"/>
      <c r="AC6" s="483"/>
      <c r="AD6" s="483"/>
      <c r="AE6" s="483"/>
      <c r="AF6" s="483"/>
      <c r="AG6" s="484"/>
    </row>
    <row r="7" spans="1:33" x14ac:dyDescent="0.15">
      <c r="A7" s="683" t="s">
        <v>100</v>
      </c>
      <c r="B7" s="684"/>
      <c r="C7" s="485"/>
      <c r="D7" s="486">
        <v>20000</v>
      </c>
      <c r="E7" s="486"/>
      <c r="F7" s="486"/>
      <c r="G7" s="486"/>
      <c r="H7" s="486"/>
      <c r="I7" s="486"/>
      <c r="J7" s="486"/>
      <c r="K7" s="486">
        <v>43700</v>
      </c>
      <c r="L7" s="486"/>
      <c r="M7" s="486"/>
      <c r="N7" s="486"/>
      <c r="O7" s="486"/>
      <c r="P7" s="486"/>
      <c r="Q7" s="486"/>
      <c r="R7" s="486"/>
      <c r="S7" s="486"/>
      <c r="T7" s="486"/>
      <c r="U7" s="486"/>
      <c r="V7" s="487"/>
      <c r="W7" s="486">
        <v>43700</v>
      </c>
      <c r="X7" s="486"/>
      <c r="Y7" s="486"/>
      <c r="Z7" s="486"/>
      <c r="AA7" s="486"/>
      <c r="AB7" s="486"/>
      <c r="AC7" s="486"/>
      <c r="AD7" s="486"/>
      <c r="AE7" s="486"/>
      <c r="AF7" s="487"/>
      <c r="AG7" s="488">
        <f>SUM(C7:AF7)</f>
        <v>107400</v>
      </c>
    </row>
    <row r="8" spans="1:33" x14ac:dyDescent="0.15">
      <c r="A8" s="683" t="s">
        <v>102</v>
      </c>
      <c r="B8" s="684"/>
      <c r="C8" s="485"/>
      <c r="D8" s="486">
        <v>10000</v>
      </c>
      <c r="E8" s="486"/>
      <c r="F8" s="486"/>
      <c r="G8" s="486"/>
      <c r="H8" s="486"/>
      <c r="I8" s="486"/>
      <c r="J8" s="486"/>
      <c r="K8" s="490">
        <v>6300</v>
      </c>
      <c r="L8" s="486"/>
      <c r="M8" s="486"/>
      <c r="N8" s="486"/>
      <c r="O8" s="486"/>
      <c r="P8" s="486"/>
      <c r="Q8" s="490">
        <v>67000</v>
      </c>
      <c r="R8" s="486"/>
      <c r="S8" s="486"/>
      <c r="T8" s="486"/>
      <c r="U8" s="486"/>
      <c r="V8" s="487"/>
      <c r="W8" s="490">
        <v>6300</v>
      </c>
      <c r="X8" s="486"/>
      <c r="Y8" s="486"/>
      <c r="Z8" s="486"/>
      <c r="AA8" s="486"/>
      <c r="AB8" s="486"/>
      <c r="AC8" s="490">
        <v>54000</v>
      </c>
      <c r="AD8" s="486"/>
      <c r="AE8" s="486"/>
      <c r="AF8" s="487"/>
      <c r="AG8" s="488">
        <f t="shared" ref="AG8:AG16" si="0">SUM(C8:AF8)</f>
        <v>143600</v>
      </c>
    </row>
    <row r="9" spans="1:33" x14ac:dyDescent="0.15">
      <c r="A9" s="683" t="s">
        <v>760</v>
      </c>
      <c r="B9" s="684"/>
      <c r="C9" s="485"/>
      <c r="D9" s="486"/>
      <c r="E9" s="486"/>
      <c r="F9" s="486"/>
      <c r="G9" s="486"/>
      <c r="H9" s="486"/>
      <c r="I9" s="486"/>
      <c r="J9" s="486"/>
      <c r="K9" s="486">
        <v>21500</v>
      </c>
      <c r="L9" s="486"/>
      <c r="M9" s="486"/>
      <c r="N9" s="486"/>
      <c r="O9" s="486"/>
      <c r="P9" s="486"/>
      <c r="Q9" s="486"/>
      <c r="R9" s="486"/>
      <c r="S9" s="486"/>
      <c r="T9" s="486"/>
      <c r="U9" s="486"/>
      <c r="V9" s="487"/>
      <c r="W9" s="486">
        <v>21500</v>
      </c>
      <c r="X9" s="486"/>
      <c r="Y9" s="486"/>
      <c r="Z9" s="486"/>
      <c r="AA9" s="486"/>
      <c r="AB9" s="486"/>
      <c r="AC9" s="486"/>
      <c r="AD9" s="486"/>
      <c r="AE9" s="486"/>
      <c r="AF9" s="487"/>
      <c r="AG9" s="488">
        <f t="shared" si="0"/>
        <v>43000</v>
      </c>
    </row>
    <row r="10" spans="1:33" x14ac:dyDescent="0.15">
      <c r="A10" s="683" t="s">
        <v>761</v>
      </c>
      <c r="B10" s="684"/>
      <c r="C10" s="485"/>
      <c r="D10" s="486"/>
      <c r="E10" s="486"/>
      <c r="F10" s="486"/>
      <c r="G10" s="486"/>
      <c r="H10" s="486"/>
      <c r="I10" s="486"/>
      <c r="J10" s="486"/>
      <c r="K10" s="486">
        <v>21300</v>
      </c>
      <c r="L10" s="486"/>
      <c r="M10" s="486"/>
      <c r="N10" s="486"/>
      <c r="O10" s="486"/>
      <c r="P10" s="486"/>
      <c r="Q10" s="486"/>
      <c r="R10" s="486"/>
      <c r="S10" s="486"/>
      <c r="T10" s="486"/>
      <c r="U10" s="486"/>
      <c r="V10" s="487"/>
      <c r="W10" s="486">
        <v>21300</v>
      </c>
      <c r="X10" s="486"/>
      <c r="Y10" s="486"/>
      <c r="Z10" s="486"/>
      <c r="AA10" s="486"/>
      <c r="AB10" s="486"/>
      <c r="AC10" s="486"/>
      <c r="AD10" s="486"/>
      <c r="AE10" s="486"/>
      <c r="AF10" s="487"/>
      <c r="AG10" s="488">
        <f t="shared" si="0"/>
        <v>42600</v>
      </c>
    </row>
    <row r="11" spans="1:33" x14ac:dyDescent="0.15">
      <c r="A11" s="683" t="s">
        <v>112</v>
      </c>
      <c r="B11" s="684"/>
      <c r="C11" s="485"/>
      <c r="D11" s="486"/>
      <c r="E11" s="486"/>
      <c r="F11" s="486"/>
      <c r="G11" s="486"/>
      <c r="H11" s="486"/>
      <c r="I11" s="486"/>
      <c r="J11" s="486"/>
      <c r="K11" s="486">
        <v>138600</v>
      </c>
      <c r="L11" s="486"/>
      <c r="M11" s="486"/>
      <c r="N11" s="486"/>
      <c r="O11" s="486"/>
      <c r="P11" s="486"/>
      <c r="Q11" s="486"/>
      <c r="R11" s="486"/>
      <c r="S11" s="486"/>
      <c r="T11" s="486"/>
      <c r="U11" s="486"/>
      <c r="V11" s="487"/>
      <c r="W11" s="486">
        <v>84200</v>
      </c>
      <c r="X11" s="486"/>
      <c r="Y11" s="486"/>
      <c r="Z11" s="486"/>
      <c r="AA11" s="486"/>
      <c r="AB11" s="486"/>
      <c r="AC11" s="486"/>
      <c r="AD11" s="486"/>
      <c r="AE11" s="486"/>
      <c r="AF11" s="487"/>
      <c r="AG11" s="488">
        <f t="shared" si="0"/>
        <v>222800</v>
      </c>
    </row>
    <row r="12" spans="1:33" x14ac:dyDescent="0.15">
      <c r="A12" s="683" t="s">
        <v>115</v>
      </c>
      <c r="B12" s="684"/>
      <c r="C12" s="485"/>
      <c r="D12" s="486"/>
      <c r="E12" s="486"/>
      <c r="F12" s="486"/>
      <c r="G12" s="486"/>
      <c r="H12" s="486"/>
      <c r="I12" s="486"/>
      <c r="J12" s="486"/>
      <c r="K12" s="486">
        <v>30800</v>
      </c>
      <c r="L12" s="486"/>
      <c r="M12" s="486"/>
      <c r="N12" s="486"/>
      <c r="O12" s="486"/>
      <c r="P12" s="486"/>
      <c r="Q12" s="486"/>
      <c r="R12" s="486"/>
      <c r="S12" s="486"/>
      <c r="T12" s="486"/>
      <c r="U12" s="486"/>
      <c r="V12" s="487"/>
      <c r="W12" s="486">
        <v>30800</v>
      </c>
      <c r="X12" s="486"/>
      <c r="Y12" s="486"/>
      <c r="Z12" s="486"/>
      <c r="AA12" s="486"/>
      <c r="AB12" s="486"/>
      <c r="AC12" s="486"/>
      <c r="AD12" s="486"/>
      <c r="AE12" s="486"/>
      <c r="AF12" s="487"/>
      <c r="AG12" s="488">
        <f t="shared" si="0"/>
        <v>61600</v>
      </c>
    </row>
    <row r="13" spans="1:33" x14ac:dyDescent="0.15">
      <c r="A13" s="683" t="s">
        <v>140</v>
      </c>
      <c r="B13" s="684"/>
      <c r="C13" s="485"/>
      <c r="D13" s="486"/>
      <c r="E13" s="486"/>
      <c r="F13" s="486"/>
      <c r="G13" s="486"/>
      <c r="H13" s="486"/>
      <c r="I13" s="486"/>
      <c r="J13" s="486"/>
      <c r="K13" s="486">
        <v>28950</v>
      </c>
      <c r="L13" s="486"/>
      <c r="M13" s="486"/>
      <c r="N13" s="486"/>
      <c r="O13" s="486"/>
      <c r="P13" s="486" t="s">
        <v>770</v>
      </c>
      <c r="Q13" s="486"/>
      <c r="R13" s="486"/>
      <c r="S13" s="486"/>
      <c r="T13" s="486"/>
      <c r="U13" s="486"/>
      <c r="V13" s="487"/>
      <c r="W13" s="486">
        <v>28950</v>
      </c>
      <c r="X13" s="486"/>
      <c r="Y13" s="486"/>
      <c r="Z13" s="486"/>
      <c r="AA13" s="486"/>
      <c r="AB13" s="489"/>
      <c r="AC13" s="486"/>
      <c r="AD13" s="486"/>
      <c r="AE13" s="486"/>
      <c r="AF13" s="487"/>
      <c r="AG13" s="488">
        <f t="shared" si="0"/>
        <v>57900</v>
      </c>
    </row>
    <row r="14" spans="1:33" x14ac:dyDescent="0.15">
      <c r="A14" s="683" t="s">
        <v>771</v>
      </c>
      <c r="B14" s="684"/>
      <c r="C14" s="485"/>
      <c r="D14" s="486"/>
      <c r="E14" s="486"/>
      <c r="F14" s="486"/>
      <c r="G14" s="486"/>
      <c r="H14" s="486"/>
      <c r="I14" s="486"/>
      <c r="J14" s="486"/>
      <c r="K14" s="490">
        <v>45900</v>
      </c>
      <c r="L14" s="489"/>
      <c r="M14" s="486"/>
      <c r="N14" s="486"/>
      <c r="O14" s="486"/>
      <c r="P14" s="490">
        <v>346000</v>
      </c>
      <c r="Q14" s="486"/>
      <c r="R14" s="486"/>
      <c r="S14" s="486"/>
      <c r="T14" s="486"/>
      <c r="U14" s="486"/>
      <c r="V14" s="491"/>
      <c r="W14" s="490">
        <v>48100</v>
      </c>
      <c r="X14" s="490">
        <v>5100</v>
      </c>
      <c r="Y14" s="489"/>
      <c r="Z14" s="486"/>
      <c r="AA14" s="486"/>
      <c r="AB14" s="490">
        <v>5400</v>
      </c>
      <c r="AC14" s="486"/>
      <c r="AD14" s="492">
        <v>62400</v>
      </c>
      <c r="AE14" s="493" t="s">
        <v>772</v>
      </c>
      <c r="AF14" s="487"/>
      <c r="AG14" s="488">
        <f>SUM(C14:AF14)</f>
        <v>512900</v>
      </c>
    </row>
    <row r="15" spans="1:33" x14ac:dyDescent="0.15">
      <c r="A15" s="683" t="s">
        <v>282</v>
      </c>
      <c r="B15" s="684"/>
      <c r="C15" s="485"/>
      <c r="D15" s="486"/>
      <c r="E15" s="486"/>
      <c r="F15" s="486"/>
      <c r="G15" s="486"/>
      <c r="H15" s="486"/>
      <c r="I15" s="486"/>
      <c r="J15" s="486"/>
      <c r="K15" s="486">
        <v>5360</v>
      </c>
      <c r="L15" s="486"/>
      <c r="M15" s="486"/>
      <c r="N15" s="486">
        <v>6200</v>
      </c>
      <c r="O15" s="486"/>
      <c r="P15" s="486"/>
      <c r="Q15" s="486"/>
      <c r="R15" s="486"/>
      <c r="S15" s="486"/>
      <c r="T15" s="486"/>
      <c r="U15" s="486"/>
      <c r="V15" s="487"/>
      <c r="W15" s="486">
        <v>8160</v>
      </c>
      <c r="X15" s="486"/>
      <c r="Y15" s="486"/>
      <c r="Z15" s="486">
        <v>3700</v>
      </c>
      <c r="AA15" s="486"/>
      <c r="AB15" s="486"/>
      <c r="AC15" s="486"/>
      <c r="AD15" s="486"/>
      <c r="AE15" s="486"/>
      <c r="AF15" s="487"/>
      <c r="AG15" s="488">
        <f t="shared" si="0"/>
        <v>23420</v>
      </c>
    </row>
    <row r="16" spans="1:33" ht="19.5" thickBot="1" x14ac:dyDescent="0.2">
      <c r="A16" s="683" t="s">
        <v>361</v>
      </c>
      <c r="B16" s="684"/>
      <c r="C16" s="494">
        <v>4000</v>
      </c>
      <c r="D16" s="495">
        <v>17500</v>
      </c>
      <c r="E16" s="495">
        <v>2300</v>
      </c>
      <c r="F16" s="495">
        <v>1500</v>
      </c>
      <c r="G16" s="495">
        <v>1500</v>
      </c>
      <c r="H16" s="495">
        <v>6700</v>
      </c>
      <c r="I16" s="495">
        <v>1500</v>
      </c>
      <c r="J16" s="495">
        <v>16200</v>
      </c>
      <c r="K16" s="495">
        <v>2000</v>
      </c>
      <c r="L16" s="495">
        <v>1500</v>
      </c>
      <c r="M16" s="495">
        <v>1500</v>
      </c>
      <c r="N16" s="495">
        <v>1500</v>
      </c>
      <c r="O16" s="495">
        <v>1800</v>
      </c>
      <c r="P16" s="495">
        <v>4500</v>
      </c>
      <c r="Q16" s="495">
        <v>2000</v>
      </c>
      <c r="R16" s="495">
        <v>6700</v>
      </c>
      <c r="S16" s="495">
        <v>1500</v>
      </c>
      <c r="T16" s="495">
        <v>1500</v>
      </c>
      <c r="U16" s="495">
        <v>1500</v>
      </c>
      <c r="V16" s="496">
        <v>16200</v>
      </c>
      <c r="W16" s="495">
        <v>2000</v>
      </c>
      <c r="X16" s="495">
        <v>1500</v>
      </c>
      <c r="Y16" s="495">
        <v>1800</v>
      </c>
      <c r="Z16" s="495">
        <v>1500</v>
      </c>
      <c r="AA16" s="495">
        <v>1500</v>
      </c>
      <c r="AB16" s="495">
        <v>21300</v>
      </c>
      <c r="AC16" s="495">
        <v>2000</v>
      </c>
      <c r="AD16" s="495">
        <v>1500</v>
      </c>
      <c r="AE16" s="495">
        <v>1500</v>
      </c>
      <c r="AF16" s="496">
        <v>1500</v>
      </c>
      <c r="AG16" s="488">
        <f t="shared" si="0"/>
        <v>129500</v>
      </c>
    </row>
    <row r="17" spans="1:33" ht="19.5" thickTop="1" x14ac:dyDescent="0.15">
      <c r="A17" s="679" t="s">
        <v>211</v>
      </c>
      <c r="B17" s="680"/>
      <c r="C17" s="497">
        <f>SUM(C7:C16)</f>
        <v>4000</v>
      </c>
      <c r="D17" s="497">
        <f t="shared" ref="D17:I17" si="1">SUM(D7:D16)</f>
        <v>47500</v>
      </c>
      <c r="E17" s="497">
        <f t="shared" si="1"/>
        <v>2300</v>
      </c>
      <c r="F17" s="497">
        <f t="shared" si="1"/>
        <v>1500</v>
      </c>
      <c r="G17" s="497">
        <f>SUM(G7:G16)</f>
        <v>1500</v>
      </c>
      <c r="H17" s="497">
        <f t="shared" si="1"/>
        <v>6700</v>
      </c>
      <c r="I17" s="497">
        <f t="shared" si="1"/>
        <v>1500</v>
      </c>
      <c r="J17" s="497">
        <f>SUM(J7:J16)</f>
        <v>16200</v>
      </c>
      <c r="K17" s="497">
        <f>SUM(K7:K16)</f>
        <v>344410</v>
      </c>
      <c r="L17" s="497">
        <f>SUM(L7:L16)</f>
        <v>1500</v>
      </c>
      <c r="M17" s="497">
        <f>SUM(M7:M16)</f>
        <v>1500</v>
      </c>
      <c r="N17" s="497">
        <f t="shared" ref="N17:AG17" si="2">SUM(N7:N16)</f>
        <v>7700</v>
      </c>
      <c r="O17" s="497">
        <f t="shared" si="2"/>
        <v>1800</v>
      </c>
      <c r="P17" s="497">
        <f t="shared" si="2"/>
        <v>350500</v>
      </c>
      <c r="Q17" s="497">
        <f t="shared" si="2"/>
        <v>69000</v>
      </c>
      <c r="R17" s="497">
        <f t="shared" si="2"/>
        <v>6700</v>
      </c>
      <c r="S17" s="497">
        <f t="shared" si="2"/>
        <v>1500</v>
      </c>
      <c r="T17" s="497">
        <f t="shared" si="2"/>
        <v>1500</v>
      </c>
      <c r="U17" s="497">
        <f t="shared" si="2"/>
        <v>1500</v>
      </c>
      <c r="V17" s="498">
        <f t="shared" si="2"/>
        <v>16200</v>
      </c>
      <c r="W17" s="497">
        <f t="shared" si="2"/>
        <v>295010</v>
      </c>
      <c r="X17" s="497">
        <f t="shared" si="2"/>
        <v>6600</v>
      </c>
      <c r="Y17" s="497">
        <f t="shared" si="2"/>
        <v>1800</v>
      </c>
      <c r="Z17" s="497">
        <f t="shared" si="2"/>
        <v>5200</v>
      </c>
      <c r="AA17" s="497">
        <f t="shared" si="2"/>
        <v>1500</v>
      </c>
      <c r="AB17" s="497">
        <f t="shared" si="2"/>
        <v>26700</v>
      </c>
      <c r="AC17" s="497">
        <f t="shared" si="2"/>
        <v>56000</v>
      </c>
      <c r="AD17" s="497">
        <f>SUM(AD7:AD16)</f>
        <v>63900</v>
      </c>
      <c r="AE17" s="497">
        <f t="shared" si="2"/>
        <v>1500</v>
      </c>
      <c r="AF17" s="498">
        <f t="shared" si="2"/>
        <v>1500</v>
      </c>
      <c r="AG17" s="499">
        <f t="shared" si="2"/>
        <v>1344720</v>
      </c>
    </row>
    <row r="18" spans="1:33" x14ac:dyDescent="0.15">
      <c r="A18" s="500" t="s">
        <v>212</v>
      </c>
      <c r="B18" s="501"/>
      <c r="C18" s="502"/>
      <c r="D18" s="502"/>
      <c r="E18" s="502"/>
      <c r="F18" s="502"/>
      <c r="G18" s="502"/>
      <c r="H18" s="502"/>
      <c r="I18" s="502"/>
      <c r="J18" s="502"/>
      <c r="K18" s="502"/>
      <c r="L18" s="502"/>
      <c r="M18" s="502"/>
      <c r="N18" s="502"/>
      <c r="O18" s="502"/>
      <c r="P18" s="502"/>
      <c r="Q18" s="502"/>
      <c r="R18" s="502"/>
      <c r="S18" s="502"/>
      <c r="T18" s="502"/>
      <c r="U18" s="502"/>
      <c r="V18" s="502"/>
      <c r="W18" s="502"/>
      <c r="X18" s="502"/>
      <c r="Y18" s="502"/>
      <c r="Z18" s="502"/>
      <c r="AA18" s="502"/>
      <c r="AB18" s="502"/>
      <c r="AC18" s="502"/>
      <c r="AD18" s="502"/>
      <c r="AE18" s="502"/>
      <c r="AF18" s="502"/>
      <c r="AG18" s="503"/>
    </row>
    <row r="19" spans="1:33" x14ac:dyDescent="0.15">
      <c r="A19" s="681" t="s">
        <v>213</v>
      </c>
      <c r="B19" s="682"/>
      <c r="C19" s="483" t="s">
        <v>212</v>
      </c>
      <c r="D19" s="483"/>
      <c r="E19" s="483"/>
      <c r="F19" s="483"/>
      <c r="G19" s="483"/>
      <c r="H19" s="483"/>
      <c r="I19" s="483"/>
      <c r="J19" s="483"/>
      <c r="K19" s="483"/>
      <c r="L19" s="483"/>
      <c r="M19" s="483"/>
      <c r="N19" s="483"/>
      <c r="O19" s="483"/>
      <c r="P19" s="483"/>
      <c r="Q19" s="483"/>
      <c r="R19" s="483"/>
      <c r="S19" s="483"/>
      <c r="T19" s="483"/>
      <c r="U19" s="483"/>
      <c r="V19" s="483"/>
      <c r="W19" s="483"/>
      <c r="X19" s="483"/>
      <c r="Y19" s="483"/>
      <c r="Z19" s="483"/>
      <c r="AA19" s="483"/>
      <c r="AB19" s="483"/>
      <c r="AC19" s="483"/>
      <c r="AD19" s="483"/>
      <c r="AE19" s="483"/>
      <c r="AF19" s="483"/>
      <c r="AG19" s="484"/>
    </row>
    <row r="20" spans="1:33" x14ac:dyDescent="0.15">
      <c r="A20" s="683" t="s">
        <v>773</v>
      </c>
      <c r="B20" s="684"/>
      <c r="C20" s="504">
        <v>310000</v>
      </c>
      <c r="D20" s="504"/>
      <c r="E20" s="504"/>
      <c r="F20" s="504"/>
      <c r="G20" s="504"/>
      <c r="H20" s="504"/>
      <c r="I20" s="504">
        <v>1850</v>
      </c>
      <c r="J20" s="504">
        <v>700</v>
      </c>
      <c r="K20" s="504"/>
      <c r="L20" s="504"/>
      <c r="M20" s="504">
        <v>1200</v>
      </c>
      <c r="N20" s="504"/>
      <c r="O20" s="504">
        <v>700</v>
      </c>
      <c r="P20" s="504">
        <v>40000</v>
      </c>
      <c r="Q20" s="504"/>
      <c r="R20" s="504"/>
      <c r="S20" s="504"/>
      <c r="T20" s="504"/>
      <c r="U20" s="504"/>
      <c r="V20" s="504">
        <v>2550</v>
      </c>
      <c r="W20" s="504"/>
      <c r="X20" s="504"/>
      <c r="Y20" s="504">
        <v>1900</v>
      </c>
      <c r="Z20" s="504"/>
      <c r="AA20" s="504"/>
      <c r="AB20" s="504">
        <v>1850</v>
      </c>
      <c r="AC20" s="504"/>
      <c r="AD20" s="504"/>
      <c r="AE20" s="504"/>
      <c r="AF20" s="504"/>
      <c r="AG20" s="488">
        <f>SUM(C20:AF20)</f>
        <v>360750</v>
      </c>
    </row>
    <row r="21" spans="1:33" x14ac:dyDescent="0.15">
      <c r="A21" s="683" t="s">
        <v>223</v>
      </c>
      <c r="B21" s="684"/>
      <c r="C21" s="505"/>
      <c r="D21" s="505">
        <v>2380</v>
      </c>
      <c r="E21" s="505"/>
      <c r="F21" s="505">
        <v>3380</v>
      </c>
      <c r="G21" s="505"/>
      <c r="H21" s="505">
        <v>2380</v>
      </c>
      <c r="I21" s="505"/>
      <c r="J21" s="505">
        <v>2380</v>
      </c>
      <c r="K21" s="505"/>
      <c r="L21" s="505">
        <v>2380</v>
      </c>
      <c r="M21" s="505"/>
      <c r="N21" s="505">
        <v>3880</v>
      </c>
      <c r="O21" s="505"/>
      <c r="P21" s="505">
        <v>2380</v>
      </c>
      <c r="Q21" s="505"/>
      <c r="R21" s="505">
        <v>2380</v>
      </c>
      <c r="S21" s="505"/>
      <c r="T21" s="505">
        <v>2380</v>
      </c>
      <c r="U21" s="505"/>
      <c r="V21" s="505">
        <v>2380</v>
      </c>
      <c r="W21" s="505"/>
      <c r="X21" s="505">
        <v>2380</v>
      </c>
      <c r="Y21" s="505"/>
      <c r="Z21" s="505">
        <v>3380</v>
      </c>
      <c r="AA21" s="505"/>
      <c r="AB21" s="505">
        <v>2380</v>
      </c>
      <c r="AC21" s="505"/>
      <c r="AD21" s="505">
        <v>2380</v>
      </c>
      <c r="AE21" s="505"/>
      <c r="AF21" s="505"/>
      <c r="AG21" s="488">
        <f t="shared" ref="AG21:AG26" si="3">SUM(C21:AF21)</f>
        <v>36820</v>
      </c>
    </row>
    <row r="22" spans="1:33" x14ac:dyDescent="0.15">
      <c r="A22" s="683" t="s">
        <v>251</v>
      </c>
      <c r="B22" s="684"/>
      <c r="C22" s="505"/>
      <c r="D22" s="505"/>
      <c r="E22" s="505"/>
      <c r="F22" s="505"/>
      <c r="G22" s="505"/>
      <c r="H22" s="505">
        <v>300</v>
      </c>
      <c r="I22" s="505"/>
      <c r="J22" s="505"/>
      <c r="K22" s="505"/>
      <c r="L22" s="505"/>
      <c r="M22" s="505"/>
      <c r="N22" s="505"/>
      <c r="O22" s="505">
        <v>2600</v>
      </c>
      <c r="P22" s="505"/>
      <c r="Q22" s="505">
        <v>200</v>
      </c>
      <c r="R22" s="505">
        <v>300</v>
      </c>
      <c r="S22" s="505"/>
      <c r="T22" s="505"/>
      <c r="U22" s="505"/>
      <c r="V22" s="505"/>
      <c r="W22" s="505"/>
      <c r="X22" s="505"/>
      <c r="Y22" s="505"/>
      <c r="Z22" s="505"/>
      <c r="AA22" s="505"/>
      <c r="AB22" s="505">
        <v>300</v>
      </c>
      <c r="AC22" s="505"/>
      <c r="AD22" s="505"/>
      <c r="AE22" s="505"/>
      <c r="AF22" s="505">
        <v>200</v>
      </c>
      <c r="AG22" s="488">
        <f t="shared" si="3"/>
        <v>3900</v>
      </c>
    </row>
    <row r="23" spans="1:33" x14ac:dyDescent="0.15">
      <c r="A23" s="683" t="s">
        <v>231</v>
      </c>
      <c r="B23" s="684"/>
      <c r="C23" s="505"/>
      <c r="D23" s="505">
        <v>3000</v>
      </c>
      <c r="E23" s="505">
        <v>300</v>
      </c>
      <c r="F23" s="505"/>
      <c r="G23" s="505">
        <v>1700</v>
      </c>
      <c r="H23" s="505">
        <v>6500</v>
      </c>
      <c r="I23" s="505"/>
      <c r="J23" s="505">
        <v>300</v>
      </c>
      <c r="K23" s="505">
        <v>4000</v>
      </c>
      <c r="L23" s="505"/>
      <c r="M23" s="505"/>
      <c r="N23" s="505"/>
      <c r="O23" s="505">
        <v>300</v>
      </c>
      <c r="P23" s="505">
        <v>12200</v>
      </c>
      <c r="Q23" s="505"/>
      <c r="R23" s="505"/>
      <c r="S23" s="505"/>
      <c r="T23" s="505">
        <v>300</v>
      </c>
      <c r="U23" s="505">
        <v>4000</v>
      </c>
      <c r="V23" s="505">
        <v>1700</v>
      </c>
      <c r="W23" s="505"/>
      <c r="X23" s="505">
        <v>6500</v>
      </c>
      <c r="Y23" s="505">
        <v>300</v>
      </c>
      <c r="Z23" s="505"/>
      <c r="AA23" s="505"/>
      <c r="AB23" s="505"/>
      <c r="AC23" s="505"/>
      <c r="AD23" s="505">
        <v>300</v>
      </c>
      <c r="AE23" s="505">
        <v>4400</v>
      </c>
      <c r="AF23" s="505"/>
      <c r="AG23" s="488">
        <f t="shared" si="3"/>
        <v>45800</v>
      </c>
    </row>
    <row r="24" spans="1:33" x14ac:dyDescent="0.15">
      <c r="A24" s="683" t="s">
        <v>246</v>
      </c>
      <c r="B24" s="684"/>
      <c r="C24" s="505"/>
      <c r="D24" s="505"/>
      <c r="E24" s="505"/>
      <c r="F24" s="505"/>
      <c r="G24" s="505"/>
      <c r="H24" s="505"/>
      <c r="I24" s="505"/>
      <c r="J24" s="505"/>
      <c r="K24" s="505"/>
      <c r="L24" s="505"/>
      <c r="M24" s="505"/>
      <c r="N24" s="505"/>
      <c r="O24" s="505"/>
      <c r="P24" s="505"/>
      <c r="Q24" s="505"/>
      <c r="R24" s="505">
        <v>55100</v>
      </c>
      <c r="S24" s="505"/>
      <c r="T24" s="505"/>
      <c r="U24" s="505"/>
      <c r="V24" s="505"/>
      <c r="W24" s="505"/>
      <c r="X24" s="505"/>
      <c r="Y24" s="505"/>
      <c r="Z24" s="505"/>
      <c r="AA24" s="505"/>
      <c r="AB24" s="505"/>
      <c r="AC24" s="505"/>
      <c r="AD24" s="505"/>
      <c r="AE24" s="505"/>
      <c r="AF24" s="505"/>
      <c r="AG24" s="488">
        <f t="shared" si="3"/>
        <v>55100</v>
      </c>
    </row>
    <row r="25" spans="1:33" x14ac:dyDescent="0.15">
      <c r="A25" s="683" t="s">
        <v>282</v>
      </c>
      <c r="B25" s="684"/>
      <c r="C25" s="505"/>
      <c r="D25" s="505"/>
      <c r="E25" s="505"/>
      <c r="F25" s="505"/>
      <c r="G25" s="505">
        <v>160</v>
      </c>
      <c r="H25" s="505"/>
      <c r="I25" s="505"/>
      <c r="J25" s="505"/>
      <c r="K25" s="505">
        <v>3030</v>
      </c>
      <c r="L25" s="505"/>
      <c r="M25" s="505"/>
      <c r="N25" s="505"/>
      <c r="O25" s="505"/>
      <c r="P25" s="505"/>
      <c r="Q25" s="505"/>
      <c r="R25" s="505"/>
      <c r="S25" s="505"/>
      <c r="T25" s="505"/>
      <c r="U25" s="505"/>
      <c r="V25" s="505"/>
      <c r="W25" s="505"/>
      <c r="X25" s="505"/>
      <c r="Y25" s="505"/>
      <c r="Z25" s="505">
        <v>3260</v>
      </c>
      <c r="AA25" s="505"/>
      <c r="AB25" s="505"/>
      <c r="AC25" s="505"/>
      <c r="AD25" s="505"/>
      <c r="AE25" s="505"/>
      <c r="AF25" s="505"/>
      <c r="AG25" s="488">
        <f t="shared" si="3"/>
        <v>6450</v>
      </c>
    </row>
    <row r="26" spans="1:33" ht="19.5" thickBot="1" x14ac:dyDescent="0.2">
      <c r="A26" s="683" t="s">
        <v>250</v>
      </c>
      <c r="B26" s="684"/>
      <c r="C26" s="505"/>
      <c r="D26" s="505"/>
      <c r="E26" s="505"/>
      <c r="F26" s="505"/>
      <c r="G26" s="505"/>
      <c r="H26" s="505"/>
      <c r="I26" s="505"/>
      <c r="J26" s="505"/>
      <c r="K26" s="505"/>
      <c r="L26" s="505"/>
      <c r="M26" s="505"/>
      <c r="N26" s="505"/>
      <c r="O26" s="505"/>
      <c r="P26" s="505"/>
      <c r="Q26" s="505"/>
      <c r="R26" s="505"/>
      <c r="S26" s="505"/>
      <c r="T26" s="505"/>
      <c r="U26" s="505"/>
      <c r="V26" s="505"/>
      <c r="W26" s="505"/>
      <c r="X26" s="505"/>
      <c r="Y26" s="505"/>
      <c r="Z26" s="505"/>
      <c r="AA26" s="505"/>
      <c r="AB26" s="505"/>
      <c r="AC26" s="505"/>
      <c r="AD26" s="505"/>
      <c r="AE26" s="505"/>
      <c r="AF26" s="505"/>
      <c r="AG26" s="488">
        <f t="shared" si="3"/>
        <v>0</v>
      </c>
    </row>
    <row r="27" spans="1:33" ht="19.5" thickTop="1" x14ac:dyDescent="0.15">
      <c r="A27" s="679" t="s">
        <v>275</v>
      </c>
      <c r="B27" s="680"/>
      <c r="C27" s="506">
        <f t="shared" ref="C27:AG27" si="4">SUM(C20:C26)</f>
        <v>310000</v>
      </c>
      <c r="D27" s="506">
        <f t="shared" si="4"/>
        <v>5380</v>
      </c>
      <c r="E27" s="506">
        <f t="shared" si="4"/>
        <v>300</v>
      </c>
      <c r="F27" s="506">
        <f t="shared" si="4"/>
        <v>3380</v>
      </c>
      <c r="G27" s="506">
        <f t="shared" si="4"/>
        <v>1860</v>
      </c>
      <c r="H27" s="506">
        <f t="shared" si="4"/>
        <v>9180</v>
      </c>
      <c r="I27" s="506">
        <f t="shared" si="4"/>
        <v>1850</v>
      </c>
      <c r="J27" s="506">
        <f t="shared" si="4"/>
        <v>3380</v>
      </c>
      <c r="K27" s="506">
        <f t="shared" si="4"/>
        <v>7030</v>
      </c>
      <c r="L27" s="506">
        <f t="shared" si="4"/>
        <v>2380</v>
      </c>
      <c r="M27" s="506">
        <f t="shared" si="4"/>
        <v>1200</v>
      </c>
      <c r="N27" s="506">
        <f t="shared" si="4"/>
        <v>3880</v>
      </c>
      <c r="O27" s="506">
        <f t="shared" si="4"/>
        <v>3600</v>
      </c>
      <c r="P27" s="506">
        <f t="shared" si="4"/>
        <v>54580</v>
      </c>
      <c r="Q27" s="506">
        <f t="shared" si="4"/>
        <v>200</v>
      </c>
      <c r="R27" s="506">
        <f t="shared" si="4"/>
        <v>57780</v>
      </c>
      <c r="S27" s="506">
        <f t="shared" si="4"/>
        <v>0</v>
      </c>
      <c r="T27" s="506">
        <f t="shared" si="4"/>
        <v>2680</v>
      </c>
      <c r="U27" s="506">
        <f t="shared" si="4"/>
        <v>4000</v>
      </c>
      <c r="V27" s="498">
        <f t="shared" si="4"/>
        <v>6630</v>
      </c>
      <c r="W27" s="506">
        <f t="shared" si="4"/>
        <v>0</v>
      </c>
      <c r="X27" s="506">
        <f t="shared" si="4"/>
        <v>8880</v>
      </c>
      <c r="Y27" s="506">
        <f t="shared" si="4"/>
        <v>2200</v>
      </c>
      <c r="Z27" s="506">
        <f t="shared" si="4"/>
        <v>6640</v>
      </c>
      <c r="AA27" s="506">
        <f t="shared" si="4"/>
        <v>0</v>
      </c>
      <c r="AB27" s="506">
        <f t="shared" si="4"/>
        <v>4530</v>
      </c>
      <c r="AC27" s="506">
        <f t="shared" si="4"/>
        <v>0</v>
      </c>
      <c r="AD27" s="506">
        <f t="shared" si="4"/>
        <v>2680</v>
      </c>
      <c r="AE27" s="506">
        <f t="shared" si="4"/>
        <v>4400</v>
      </c>
      <c r="AF27" s="498">
        <f t="shared" si="4"/>
        <v>200</v>
      </c>
      <c r="AG27" s="499">
        <f t="shared" si="4"/>
        <v>508820</v>
      </c>
    </row>
    <row r="28" spans="1:33" x14ac:dyDescent="0.15">
      <c r="A28" s="500" t="s">
        <v>212</v>
      </c>
      <c r="B28" s="501"/>
      <c r="C28" s="502"/>
      <c r="D28" s="502"/>
      <c r="E28" s="502"/>
      <c r="F28" s="502"/>
      <c r="G28" s="502"/>
      <c r="H28" s="502"/>
      <c r="I28" s="502"/>
      <c r="J28" s="502"/>
      <c r="K28" s="502"/>
      <c r="L28" s="502"/>
      <c r="M28" s="502"/>
      <c r="N28" s="502"/>
      <c r="O28" s="502"/>
      <c r="P28" s="502"/>
      <c r="Q28" s="502"/>
      <c r="R28" s="502"/>
      <c r="S28" s="502"/>
      <c r="T28" s="502"/>
      <c r="U28" s="502"/>
      <c r="V28" s="502"/>
      <c r="W28" s="502"/>
      <c r="X28" s="502"/>
      <c r="Y28" s="502"/>
      <c r="Z28" s="502"/>
      <c r="AA28" s="502"/>
      <c r="AB28" s="502"/>
      <c r="AC28" s="502"/>
      <c r="AD28" s="502"/>
      <c r="AE28" s="502"/>
      <c r="AF28" s="502"/>
      <c r="AG28" s="503"/>
    </row>
    <row r="29" spans="1:33" x14ac:dyDescent="0.15">
      <c r="A29" s="681" t="s">
        <v>774</v>
      </c>
      <c r="B29" s="682"/>
      <c r="C29" s="483" t="s">
        <v>212</v>
      </c>
      <c r="D29" s="483"/>
      <c r="E29" s="483"/>
      <c r="F29" s="483"/>
      <c r="G29" s="483"/>
      <c r="H29" s="483"/>
      <c r="I29" s="483"/>
      <c r="J29" s="483"/>
      <c r="K29" s="483"/>
      <c r="L29" s="483"/>
      <c r="M29" s="483"/>
      <c r="N29" s="483"/>
      <c r="O29" s="483"/>
      <c r="P29" s="483"/>
      <c r="Q29" s="483"/>
      <c r="R29" s="483"/>
      <c r="S29" s="483"/>
      <c r="T29" s="483"/>
      <c r="U29" s="483"/>
      <c r="V29" s="483"/>
      <c r="W29" s="483"/>
      <c r="X29" s="483"/>
      <c r="Y29" s="483"/>
      <c r="Z29" s="483"/>
      <c r="AA29" s="483"/>
      <c r="AB29" s="483"/>
      <c r="AC29" s="483"/>
      <c r="AD29" s="483"/>
      <c r="AE29" s="483"/>
      <c r="AF29" s="483"/>
      <c r="AG29" s="484"/>
    </row>
    <row r="30" spans="1:33" x14ac:dyDescent="0.15">
      <c r="A30" s="683" t="s">
        <v>292</v>
      </c>
      <c r="B30" s="684"/>
      <c r="C30" s="504"/>
      <c r="D30" s="504">
        <v>500</v>
      </c>
      <c r="E30" s="504"/>
      <c r="F30" s="504"/>
      <c r="G30" s="504">
        <v>2400</v>
      </c>
      <c r="H30" s="504">
        <v>4000</v>
      </c>
      <c r="I30" s="504"/>
      <c r="J30" s="504"/>
      <c r="K30" s="504"/>
      <c r="L30" s="504"/>
      <c r="M30" s="504"/>
      <c r="N30" s="504">
        <v>20900</v>
      </c>
      <c r="O30" s="504"/>
      <c r="P30" s="504">
        <v>1300</v>
      </c>
      <c r="Q30" s="504"/>
      <c r="R30" s="504"/>
      <c r="S30" s="504"/>
      <c r="T30" s="504">
        <v>4000</v>
      </c>
      <c r="U30" s="504">
        <v>2400</v>
      </c>
      <c r="V30" s="504"/>
      <c r="W30" s="504"/>
      <c r="X30" s="504"/>
      <c r="Y30" s="504"/>
      <c r="Z30" s="504">
        <v>10700</v>
      </c>
      <c r="AA30" s="504"/>
      <c r="AB30" s="504">
        <v>2900</v>
      </c>
      <c r="AC30" s="504"/>
      <c r="AD30" s="504"/>
      <c r="AE30" s="504"/>
      <c r="AF30" s="504"/>
      <c r="AG30" s="488">
        <f>SUM(C30:AF30)</f>
        <v>49100</v>
      </c>
    </row>
    <row r="31" spans="1:33" x14ac:dyDescent="0.15">
      <c r="A31" s="683" t="s">
        <v>775</v>
      </c>
      <c r="B31" s="684"/>
      <c r="C31" s="505"/>
      <c r="D31" s="505"/>
      <c r="E31" s="505"/>
      <c r="F31" s="505"/>
      <c r="G31" s="505">
        <v>1400</v>
      </c>
      <c r="H31" s="505">
        <v>1700</v>
      </c>
      <c r="I31" s="505"/>
      <c r="J31" s="505"/>
      <c r="K31" s="505"/>
      <c r="L31" s="505"/>
      <c r="M31" s="505"/>
      <c r="N31" s="505"/>
      <c r="O31" s="505"/>
      <c r="P31" s="505"/>
      <c r="Q31" s="505"/>
      <c r="R31" s="505"/>
      <c r="S31" s="505">
        <v>10500</v>
      </c>
      <c r="T31" s="505"/>
      <c r="U31" s="505"/>
      <c r="V31" s="505"/>
      <c r="W31" s="505">
        <v>7000</v>
      </c>
      <c r="X31" s="505"/>
      <c r="Y31" s="505"/>
      <c r="Z31" s="505"/>
      <c r="AA31" s="505"/>
      <c r="AB31" s="505"/>
      <c r="AC31" s="505"/>
      <c r="AD31" s="505"/>
      <c r="AE31" s="505"/>
      <c r="AF31" s="505"/>
      <c r="AG31" s="488">
        <f>SUM(C31:AF31)</f>
        <v>20600</v>
      </c>
    </row>
    <row r="32" spans="1:33" x14ac:dyDescent="0.15">
      <c r="A32" s="683" t="s">
        <v>419</v>
      </c>
      <c r="B32" s="684"/>
      <c r="C32" s="505"/>
      <c r="D32" s="505"/>
      <c r="E32" s="505"/>
      <c r="F32" s="505"/>
      <c r="G32" s="505"/>
      <c r="H32" s="505"/>
      <c r="I32" s="505">
        <v>1700</v>
      </c>
      <c r="J32" s="505"/>
      <c r="K32" s="505">
        <v>5000</v>
      </c>
      <c r="L32" s="505"/>
      <c r="M32" s="505"/>
      <c r="N32" s="505"/>
      <c r="O32" s="505"/>
      <c r="P32" s="505"/>
      <c r="Q32" s="505"/>
      <c r="R32" s="505"/>
      <c r="S32" s="505"/>
      <c r="T32" s="505"/>
      <c r="U32" s="505">
        <v>1700</v>
      </c>
      <c r="V32" s="505"/>
      <c r="W32" s="505">
        <v>5000</v>
      </c>
      <c r="X32" s="505"/>
      <c r="Y32" s="505"/>
      <c r="Z32" s="505"/>
      <c r="AA32" s="505"/>
      <c r="AB32" s="505"/>
      <c r="AC32" s="505"/>
      <c r="AD32" s="505"/>
      <c r="AE32" s="505"/>
      <c r="AF32" s="505"/>
      <c r="AG32" s="488">
        <f>SUM(C32:AF32)</f>
        <v>13400</v>
      </c>
    </row>
    <row r="33" spans="1:33" ht="19.5" thickBot="1" x14ac:dyDescent="0.2">
      <c r="A33" s="683" t="s">
        <v>776</v>
      </c>
      <c r="B33" s="684"/>
      <c r="C33" s="505"/>
      <c r="D33" s="505"/>
      <c r="E33" s="505"/>
      <c r="F33" s="505"/>
      <c r="G33" s="505"/>
      <c r="H33" s="505"/>
      <c r="I33" s="505"/>
      <c r="J33" s="505"/>
      <c r="K33" s="505"/>
      <c r="L33" s="505"/>
      <c r="M33" s="505"/>
      <c r="N33" s="505"/>
      <c r="O33" s="505"/>
      <c r="P33" s="505"/>
      <c r="Q33" s="505"/>
      <c r="R33" s="505"/>
      <c r="S33" s="505"/>
      <c r="T33" s="505"/>
      <c r="U33" s="505"/>
      <c r="V33" s="505"/>
      <c r="W33" s="505"/>
      <c r="X33" s="505"/>
      <c r="Y33" s="505"/>
      <c r="Z33" s="505"/>
      <c r="AA33" s="505"/>
      <c r="AB33" s="505"/>
      <c r="AC33" s="505"/>
      <c r="AD33" s="505"/>
      <c r="AE33" s="505"/>
      <c r="AF33" s="505"/>
      <c r="AG33" s="488">
        <f>SUM(C33:AF33)</f>
        <v>0</v>
      </c>
    </row>
    <row r="34" spans="1:33" ht="19.5" thickTop="1" x14ac:dyDescent="0.15">
      <c r="A34" s="679" t="s">
        <v>416</v>
      </c>
      <c r="B34" s="680"/>
      <c r="C34" s="506">
        <f t="shared" ref="C34:AG34" si="5">SUM(C30:C33)</f>
        <v>0</v>
      </c>
      <c r="D34" s="506">
        <f t="shared" si="5"/>
        <v>500</v>
      </c>
      <c r="E34" s="506">
        <f t="shared" si="5"/>
        <v>0</v>
      </c>
      <c r="F34" s="506">
        <f t="shared" si="5"/>
        <v>0</v>
      </c>
      <c r="G34" s="506">
        <f t="shared" si="5"/>
        <v>3800</v>
      </c>
      <c r="H34" s="506">
        <f t="shared" si="5"/>
        <v>5700</v>
      </c>
      <c r="I34" s="506">
        <f t="shared" si="5"/>
        <v>1700</v>
      </c>
      <c r="J34" s="506">
        <f t="shared" si="5"/>
        <v>0</v>
      </c>
      <c r="K34" s="506">
        <f t="shared" si="5"/>
        <v>5000</v>
      </c>
      <c r="L34" s="506">
        <f t="shared" si="5"/>
        <v>0</v>
      </c>
      <c r="M34" s="506">
        <f t="shared" si="5"/>
        <v>0</v>
      </c>
      <c r="N34" s="506">
        <f t="shared" si="5"/>
        <v>20900</v>
      </c>
      <c r="O34" s="506">
        <f t="shared" si="5"/>
        <v>0</v>
      </c>
      <c r="P34" s="506">
        <f t="shared" si="5"/>
        <v>1300</v>
      </c>
      <c r="Q34" s="506">
        <f t="shared" si="5"/>
        <v>0</v>
      </c>
      <c r="R34" s="506">
        <f t="shared" si="5"/>
        <v>0</v>
      </c>
      <c r="S34" s="506">
        <f t="shared" si="5"/>
        <v>10500</v>
      </c>
      <c r="T34" s="506">
        <f t="shared" si="5"/>
        <v>4000</v>
      </c>
      <c r="U34" s="506">
        <f t="shared" si="5"/>
        <v>4100</v>
      </c>
      <c r="V34" s="498">
        <f t="shared" si="5"/>
        <v>0</v>
      </c>
      <c r="W34" s="506">
        <f t="shared" si="5"/>
        <v>12000</v>
      </c>
      <c r="X34" s="506">
        <f t="shared" si="5"/>
        <v>0</v>
      </c>
      <c r="Y34" s="506">
        <f t="shared" si="5"/>
        <v>0</v>
      </c>
      <c r="Z34" s="506">
        <f t="shared" si="5"/>
        <v>10700</v>
      </c>
      <c r="AA34" s="506">
        <f t="shared" si="5"/>
        <v>0</v>
      </c>
      <c r="AB34" s="506">
        <f t="shared" si="5"/>
        <v>2900</v>
      </c>
      <c r="AC34" s="506">
        <f t="shared" si="5"/>
        <v>0</v>
      </c>
      <c r="AD34" s="506">
        <f t="shared" si="5"/>
        <v>0</v>
      </c>
      <c r="AE34" s="506">
        <f t="shared" si="5"/>
        <v>0</v>
      </c>
      <c r="AF34" s="498">
        <f t="shared" si="5"/>
        <v>0</v>
      </c>
      <c r="AG34" s="499">
        <f t="shared" si="5"/>
        <v>83100</v>
      </c>
    </row>
    <row r="35" spans="1:33" x14ac:dyDescent="0.15">
      <c r="A35" s="507" t="s">
        <v>212</v>
      </c>
      <c r="B35" s="508"/>
      <c r="C35" s="508"/>
      <c r="D35" s="508"/>
      <c r="E35" s="508"/>
      <c r="F35" s="508"/>
      <c r="G35" s="508"/>
      <c r="H35" s="508"/>
      <c r="I35" s="508"/>
      <c r="J35" s="508"/>
      <c r="K35" s="508"/>
      <c r="L35" s="508"/>
      <c r="M35" s="508"/>
      <c r="N35" s="508"/>
      <c r="O35" s="508"/>
      <c r="P35" s="508"/>
      <c r="Q35" s="508"/>
      <c r="R35" s="508"/>
      <c r="S35" s="508"/>
      <c r="T35" s="508"/>
      <c r="U35" s="508"/>
      <c r="V35" s="508"/>
      <c r="W35" s="508"/>
      <c r="X35" s="508"/>
      <c r="Y35" s="508"/>
      <c r="Z35" s="508"/>
      <c r="AA35" s="508"/>
      <c r="AB35" s="508"/>
      <c r="AC35" s="508"/>
      <c r="AD35" s="508"/>
      <c r="AE35" s="508"/>
      <c r="AF35" s="508"/>
      <c r="AG35" s="509"/>
    </row>
    <row r="36" spans="1:33" x14ac:dyDescent="0.15">
      <c r="A36" s="685" t="s">
        <v>435</v>
      </c>
      <c r="B36" s="686"/>
      <c r="C36" s="510">
        <f t="shared" ref="C36:AG36" si="6">+C27+C17+C34</f>
        <v>314000</v>
      </c>
      <c r="D36" s="510">
        <f t="shared" si="6"/>
        <v>53380</v>
      </c>
      <c r="E36" s="510">
        <f t="shared" si="6"/>
        <v>2600</v>
      </c>
      <c r="F36" s="510">
        <f t="shared" si="6"/>
        <v>4880</v>
      </c>
      <c r="G36" s="510">
        <f t="shared" si="6"/>
        <v>7160</v>
      </c>
      <c r="H36" s="510">
        <f t="shared" si="6"/>
        <v>21580</v>
      </c>
      <c r="I36" s="510">
        <f t="shared" si="6"/>
        <v>5050</v>
      </c>
      <c r="J36" s="510">
        <f t="shared" si="6"/>
        <v>19580</v>
      </c>
      <c r="K36" s="510">
        <f t="shared" si="6"/>
        <v>356440</v>
      </c>
      <c r="L36" s="510">
        <f t="shared" si="6"/>
        <v>3880</v>
      </c>
      <c r="M36" s="510">
        <f t="shared" si="6"/>
        <v>2700</v>
      </c>
      <c r="N36" s="510">
        <f t="shared" si="6"/>
        <v>32480</v>
      </c>
      <c r="O36" s="510">
        <f t="shared" si="6"/>
        <v>5400</v>
      </c>
      <c r="P36" s="510">
        <f t="shared" si="6"/>
        <v>406380</v>
      </c>
      <c r="Q36" s="510">
        <f t="shared" si="6"/>
        <v>69200</v>
      </c>
      <c r="R36" s="510">
        <f t="shared" si="6"/>
        <v>64480</v>
      </c>
      <c r="S36" s="510">
        <f t="shared" si="6"/>
        <v>12000</v>
      </c>
      <c r="T36" s="510">
        <f t="shared" si="6"/>
        <v>8180</v>
      </c>
      <c r="U36" s="510">
        <f t="shared" si="6"/>
        <v>9600</v>
      </c>
      <c r="V36" s="510">
        <f t="shared" si="6"/>
        <v>22830</v>
      </c>
      <c r="W36" s="510">
        <f t="shared" si="6"/>
        <v>307010</v>
      </c>
      <c r="X36" s="510">
        <f t="shared" si="6"/>
        <v>15480</v>
      </c>
      <c r="Y36" s="510">
        <f t="shared" si="6"/>
        <v>4000</v>
      </c>
      <c r="Z36" s="510">
        <f t="shared" si="6"/>
        <v>22540</v>
      </c>
      <c r="AA36" s="510">
        <f t="shared" si="6"/>
        <v>1500</v>
      </c>
      <c r="AB36" s="510">
        <f t="shared" si="6"/>
        <v>34130</v>
      </c>
      <c r="AC36" s="510">
        <f t="shared" si="6"/>
        <v>56000</v>
      </c>
      <c r="AD36" s="510">
        <f t="shared" si="6"/>
        <v>66580</v>
      </c>
      <c r="AE36" s="510">
        <f t="shared" si="6"/>
        <v>5900</v>
      </c>
      <c r="AF36" s="510">
        <f t="shared" si="6"/>
        <v>1700</v>
      </c>
      <c r="AG36" s="510">
        <f t="shared" si="6"/>
        <v>1936640</v>
      </c>
    </row>
    <row r="37" spans="1:33" x14ac:dyDescent="0.15">
      <c r="A37" s="511"/>
      <c r="B37" s="508"/>
      <c r="C37" s="512"/>
      <c r="D37" s="512"/>
      <c r="E37" s="512"/>
      <c r="F37" s="512"/>
      <c r="G37" s="512"/>
      <c r="H37" s="512"/>
      <c r="I37" s="512"/>
      <c r="J37" s="512"/>
      <c r="K37" s="512"/>
      <c r="L37" s="512"/>
      <c r="M37" s="512"/>
      <c r="N37" s="512"/>
      <c r="O37" s="512"/>
      <c r="P37" s="512"/>
      <c r="Q37" s="512"/>
      <c r="R37" s="512"/>
      <c r="S37" s="512"/>
      <c r="T37" s="512"/>
      <c r="U37" s="512"/>
      <c r="V37" s="512"/>
      <c r="W37" s="512"/>
      <c r="X37" s="512"/>
      <c r="Y37" s="512"/>
      <c r="Z37" s="512"/>
      <c r="AA37" s="512"/>
      <c r="AB37" s="512"/>
      <c r="AC37" s="512"/>
      <c r="AD37" s="512"/>
      <c r="AE37" s="512"/>
      <c r="AF37" s="512"/>
      <c r="AG37" s="513"/>
    </row>
    <row r="38" spans="1:33" x14ac:dyDescent="0.15">
      <c r="A38" s="685" t="s">
        <v>762</v>
      </c>
      <c r="B38" s="686"/>
      <c r="C38" s="510">
        <f>+C36*0.08</f>
        <v>25120</v>
      </c>
      <c r="D38" s="510">
        <f>+D36*0.1</f>
        <v>5338</v>
      </c>
      <c r="E38" s="510">
        <f t="shared" ref="E38:AF38" si="7">+E36*0.1</f>
        <v>260</v>
      </c>
      <c r="F38" s="510">
        <f t="shared" si="7"/>
        <v>488</v>
      </c>
      <c r="G38" s="510">
        <f t="shared" si="7"/>
        <v>716</v>
      </c>
      <c r="H38" s="510">
        <f t="shared" si="7"/>
        <v>2158</v>
      </c>
      <c r="I38" s="510">
        <f t="shared" si="7"/>
        <v>505</v>
      </c>
      <c r="J38" s="510">
        <f t="shared" si="7"/>
        <v>1958</v>
      </c>
      <c r="K38" s="510">
        <f t="shared" si="7"/>
        <v>35644</v>
      </c>
      <c r="L38" s="510">
        <f t="shared" si="7"/>
        <v>388</v>
      </c>
      <c r="M38" s="510">
        <f t="shared" si="7"/>
        <v>270</v>
      </c>
      <c r="N38" s="510">
        <f t="shared" si="7"/>
        <v>3248</v>
      </c>
      <c r="O38" s="510">
        <f t="shared" si="7"/>
        <v>540</v>
      </c>
      <c r="P38" s="510">
        <f t="shared" si="7"/>
        <v>40638</v>
      </c>
      <c r="Q38" s="510">
        <f t="shared" si="7"/>
        <v>6920</v>
      </c>
      <c r="R38" s="510">
        <f t="shared" si="7"/>
        <v>6448</v>
      </c>
      <c r="S38" s="510">
        <f t="shared" si="7"/>
        <v>1200</v>
      </c>
      <c r="T38" s="510">
        <f t="shared" si="7"/>
        <v>818</v>
      </c>
      <c r="U38" s="510">
        <f t="shared" si="7"/>
        <v>960</v>
      </c>
      <c r="V38" s="510">
        <f t="shared" si="7"/>
        <v>2283</v>
      </c>
      <c r="W38" s="510">
        <f t="shared" si="7"/>
        <v>30701</v>
      </c>
      <c r="X38" s="510">
        <f t="shared" si="7"/>
        <v>1548</v>
      </c>
      <c r="Y38" s="510">
        <f t="shared" si="7"/>
        <v>400</v>
      </c>
      <c r="Z38" s="510">
        <f t="shared" si="7"/>
        <v>2254</v>
      </c>
      <c r="AA38" s="510">
        <f t="shared" si="7"/>
        <v>150</v>
      </c>
      <c r="AB38" s="510">
        <f t="shared" si="7"/>
        <v>3413</v>
      </c>
      <c r="AC38" s="510">
        <f t="shared" si="7"/>
        <v>5600</v>
      </c>
      <c r="AD38" s="510">
        <f t="shared" si="7"/>
        <v>6658</v>
      </c>
      <c r="AE38" s="510">
        <f t="shared" si="7"/>
        <v>590</v>
      </c>
      <c r="AF38" s="510">
        <f t="shared" si="7"/>
        <v>170</v>
      </c>
      <c r="AG38" s="514">
        <f>SUM(C38:AF38)</f>
        <v>187384</v>
      </c>
    </row>
    <row r="39" spans="1:33" ht="19.5" thickBot="1" x14ac:dyDescent="0.2">
      <c r="A39" s="515"/>
      <c r="B39" s="516"/>
      <c r="C39" s="517"/>
      <c r="D39" s="517"/>
      <c r="E39" s="517"/>
      <c r="F39" s="517"/>
      <c r="G39" s="517"/>
      <c r="H39" s="517"/>
      <c r="I39" s="517"/>
      <c r="J39" s="517"/>
      <c r="K39" s="517"/>
      <c r="L39" s="517"/>
      <c r="M39" s="517"/>
      <c r="N39" s="517"/>
      <c r="O39" s="517"/>
      <c r="P39" s="517"/>
      <c r="Q39" s="517"/>
      <c r="R39" s="517"/>
      <c r="S39" s="517"/>
      <c r="T39" s="517"/>
      <c r="U39" s="517"/>
      <c r="V39" s="517"/>
      <c r="W39" s="517"/>
      <c r="X39" s="517"/>
      <c r="Y39" s="517"/>
      <c r="Z39" s="517"/>
      <c r="AA39" s="517"/>
      <c r="AB39" s="517"/>
      <c r="AC39" s="517"/>
      <c r="AD39" s="517"/>
      <c r="AE39" s="517"/>
      <c r="AF39" s="517"/>
      <c r="AG39" s="518"/>
    </row>
    <row r="40" spans="1:33" ht="19.5" thickTop="1" x14ac:dyDescent="0.15">
      <c r="A40" s="675" t="s">
        <v>763</v>
      </c>
      <c r="B40" s="676"/>
      <c r="C40" s="519">
        <f t="shared" ref="C40:AG40" si="8">+C38+C36</f>
        <v>339120</v>
      </c>
      <c r="D40" s="520">
        <f t="shared" si="8"/>
        <v>58718</v>
      </c>
      <c r="E40" s="520">
        <f t="shared" si="8"/>
        <v>2860</v>
      </c>
      <c r="F40" s="520">
        <f t="shared" si="8"/>
        <v>5368</v>
      </c>
      <c r="G40" s="520">
        <f t="shared" si="8"/>
        <v>7876</v>
      </c>
      <c r="H40" s="520">
        <f t="shared" si="8"/>
        <v>23738</v>
      </c>
      <c r="I40" s="520">
        <f t="shared" si="8"/>
        <v>5555</v>
      </c>
      <c r="J40" s="520">
        <f t="shared" si="8"/>
        <v>21538</v>
      </c>
      <c r="K40" s="520">
        <f t="shared" si="8"/>
        <v>392084</v>
      </c>
      <c r="L40" s="520">
        <f t="shared" si="8"/>
        <v>4268</v>
      </c>
      <c r="M40" s="520">
        <f t="shared" si="8"/>
        <v>2970</v>
      </c>
      <c r="N40" s="520">
        <f t="shared" si="8"/>
        <v>35728</v>
      </c>
      <c r="O40" s="520">
        <f t="shared" si="8"/>
        <v>5940</v>
      </c>
      <c r="P40" s="520">
        <f t="shared" si="8"/>
        <v>447018</v>
      </c>
      <c r="Q40" s="520">
        <f t="shared" si="8"/>
        <v>76120</v>
      </c>
      <c r="R40" s="520">
        <f t="shared" si="8"/>
        <v>70928</v>
      </c>
      <c r="S40" s="520">
        <f t="shared" si="8"/>
        <v>13200</v>
      </c>
      <c r="T40" s="520">
        <f t="shared" si="8"/>
        <v>8998</v>
      </c>
      <c r="U40" s="520">
        <f t="shared" si="8"/>
        <v>10560</v>
      </c>
      <c r="V40" s="521">
        <f t="shared" si="8"/>
        <v>25113</v>
      </c>
      <c r="W40" s="520">
        <f t="shared" si="8"/>
        <v>337711</v>
      </c>
      <c r="X40" s="520">
        <f t="shared" si="8"/>
        <v>17028</v>
      </c>
      <c r="Y40" s="520">
        <f t="shared" si="8"/>
        <v>4400</v>
      </c>
      <c r="Z40" s="520">
        <f t="shared" si="8"/>
        <v>24794</v>
      </c>
      <c r="AA40" s="520">
        <f t="shared" si="8"/>
        <v>1650</v>
      </c>
      <c r="AB40" s="520">
        <f t="shared" si="8"/>
        <v>37543</v>
      </c>
      <c r="AC40" s="520">
        <f t="shared" si="8"/>
        <v>61600</v>
      </c>
      <c r="AD40" s="520">
        <f t="shared" si="8"/>
        <v>73238</v>
      </c>
      <c r="AE40" s="520">
        <f t="shared" si="8"/>
        <v>6490</v>
      </c>
      <c r="AF40" s="521">
        <f t="shared" si="8"/>
        <v>1870</v>
      </c>
      <c r="AG40" s="522">
        <f t="shared" si="8"/>
        <v>2124024</v>
      </c>
    </row>
    <row r="41" spans="1:33" x14ac:dyDescent="0.15">
      <c r="A41" s="507"/>
      <c r="B41" s="508"/>
      <c r="C41" s="512"/>
      <c r="D41" s="512"/>
      <c r="E41" s="512"/>
      <c r="F41" s="512"/>
      <c r="G41" s="512"/>
      <c r="H41" s="512"/>
      <c r="I41" s="512"/>
      <c r="J41" s="512"/>
      <c r="K41" s="512"/>
      <c r="L41" s="512"/>
      <c r="M41" s="512"/>
      <c r="N41" s="512"/>
      <c r="O41" s="512"/>
      <c r="P41" s="512"/>
      <c r="Q41" s="512"/>
      <c r="R41" s="512"/>
      <c r="S41" s="512"/>
      <c r="T41" s="512"/>
      <c r="U41" s="512"/>
      <c r="V41" s="512"/>
      <c r="W41" s="512"/>
      <c r="X41" s="512"/>
      <c r="Y41" s="512"/>
      <c r="Z41" s="512"/>
      <c r="AA41" s="512"/>
      <c r="AB41" s="512"/>
      <c r="AC41" s="512"/>
      <c r="AD41" s="512"/>
      <c r="AE41" s="512"/>
      <c r="AF41" s="512"/>
      <c r="AG41" s="513"/>
    </row>
    <row r="42" spans="1:33" x14ac:dyDescent="0.15">
      <c r="A42" s="687" t="s">
        <v>436</v>
      </c>
      <c r="B42" s="688"/>
      <c r="C42" s="523">
        <f>+C40</f>
        <v>339120</v>
      </c>
      <c r="D42" s="524">
        <f>+D40+C42</f>
        <v>397838</v>
      </c>
      <c r="E42" s="524">
        <f>+E40+D42</f>
        <v>400698</v>
      </c>
      <c r="F42" s="524">
        <f>+F40+E42</f>
        <v>406066</v>
      </c>
      <c r="G42" s="524">
        <f t="shared" ref="G42:AF42" si="9">+G40+F42</f>
        <v>413942</v>
      </c>
      <c r="H42" s="524">
        <f t="shared" si="9"/>
        <v>437680</v>
      </c>
      <c r="I42" s="524">
        <f t="shared" si="9"/>
        <v>443235</v>
      </c>
      <c r="J42" s="524">
        <f t="shared" si="9"/>
        <v>464773</v>
      </c>
      <c r="K42" s="524">
        <f t="shared" si="9"/>
        <v>856857</v>
      </c>
      <c r="L42" s="524">
        <f t="shared" si="9"/>
        <v>861125</v>
      </c>
      <c r="M42" s="524">
        <f t="shared" si="9"/>
        <v>864095</v>
      </c>
      <c r="N42" s="524">
        <f t="shared" si="9"/>
        <v>899823</v>
      </c>
      <c r="O42" s="524">
        <f t="shared" si="9"/>
        <v>905763</v>
      </c>
      <c r="P42" s="524">
        <f t="shared" si="9"/>
        <v>1352781</v>
      </c>
      <c r="Q42" s="524">
        <f t="shared" si="9"/>
        <v>1428901</v>
      </c>
      <c r="R42" s="524">
        <f t="shared" si="9"/>
        <v>1499829</v>
      </c>
      <c r="S42" s="524">
        <f t="shared" si="9"/>
        <v>1513029</v>
      </c>
      <c r="T42" s="524">
        <f t="shared" si="9"/>
        <v>1522027</v>
      </c>
      <c r="U42" s="524">
        <f t="shared" si="9"/>
        <v>1532587</v>
      </c>
      <c r="V42" s="524">
        <f t="shared" si="9"/>
        <v>1557700</v>
      </c>
      <c r="W42" s="524">
        <f t="shared" si="9"/>
        <v>1895411</v>
      </c>
      <c r="X42" s="524">
        <f t="shared" si="9"/>
        <v>1912439</v>
      </c>
      <c r="Y42" s="524">
        <f t="shared" si="9"/>
        <v>1916839</v>
      </c>
      <c r="Z42" s="524">
        <f t="shared" si="9"/>
        <v>1941633</v>
      </c>
      <c r="AA42" s="524">
        <f t="shared" si="9"/>
        <v>1943283</v>
      </c>
      <c r="AB42" s="524">
        <f t="shared" si="9"/>
        <v>1980826</v>
      </c>
      <c r="AC42" s="524">
        <f t="shared" si="9"/>
        <v>2042426</v>
      </c>
      <c r="AD42" s="524">
        <f t="shared" si="9"/>
        <v>2115664</v>
      </c>
      <c r="AE42" s="524">
        <f t="shared" si="9"/>
        <v>2122154</v>
      </c>
      <c r="AF42" s="524">
        <f t="shared" si="9"/>
        <v>2124024</v>
      </c>
      <c r="AG42" s="525" t="s">
        <v>437</v>
      </c>
    </row>
    <row r="43" spans="1:33" x14ac:dyDescent="0.15">
      <c r="A43" s="500" t="s">
        <v>212</v>
      </c>
      <c r="B43" s="501"/>
      <c r="C43" s="526"/>
      <c r="D43" s="512"/>
      <c r="E43" s="512"/>
      <c r="F43" s="512"/>
      <c r="G43" s="512"/>
      <c r="H43" s="512"/>
      <c r="I43" s="512"/>
      <c r="J43" s="512"/>
      <c r="K43" s="512"/>
      <c r="L43" s="512"/>
      <c r="M43" s="512"/>
      <c r="N43" s="512"/>
      <c r="O43" s="512"/>
      <c r="P43" s="512"/>
      <c r="Q43" s="512"/>
      <c r="R43" s="512"/>
      <c r="S43" s="512"/>
      <c r="T43" s="512"/>
      <c r="U43" s="512"/>
      <c r="V43" s="512"/>
      <c r="W43" s="512"/>
      <c r="X43" s="512"/>
      <c r="Y43" s="512"/>
      <c r="Z43" s="512"/>
      <c r="AA43" s="512"/>
      <c r="AB43" s="512"/>
      <c r="AC43" s="512"/>
      <c r="AD43" s="512"/>
      <c r="AE43" s="512"/>
      <c r="AF43" s="512"/>
      <c r="AG43" s="509"/>
    </row>
    <row r="44" spans="1:33" x14ac:dyDescent="0.15">
      <c r="A44" s="677" t="s">
        <v>438</v>
      </c>
      <c r="B44" s="678"/>
      <c r="C44" s="527">
        <f t="shared" ref="C44:AG44" si="10">+C40/310</f>
        <v>1093.9354838709678</v>
      </c>
      <c r="D44" s="528">
        <f t="shared" si="10"/>
        <v>189.41290322580645</v>
      </c>
      <c r="E44" s="528">
        <f t="shared" si="10"/>
        <v>9.2258064516129039</v>
      </c>
      <c r="F44" s="528">
        <f t="shared" si="10"/>
        <v>17.316129032258065</v>
      </c>
      <c r="G44" s="528">
        <f t="shared" si="10"/>
        <v>25.406451612903226</v>
      </c>
      <c r="H44" s="528">
        <f t="shared" si="10"/>
        <v>76.5741935483871</v>
      </c>
      <c r="I44" s="528">
        <f t="shared" si="10"/>
        <v>17.919354838709676</v>
      </c>
      <c r="J44" s="528">
        <f t="shared" si="10"/>
        <v>69.477419354838716</v>
      </c>
      <c r="K44" s="528">
        <f t="shared" si="10"/>
        <v>1264.7870967741935</v>
      </c>
      <c r="L44" s="528">
        <f t="shared" si="10"/>
        <v>13.767741935483871</v>
      </c>
      <c r="M44" s="528">
        <f t="shared" si="10"/>
        <v>9.5806451612903221</v>
      </c>
      <c r="N44" s="528">
        <f t="shared" si="10"/>
        <v>115.2516129032258</v>
      </c>
      <c r="O44" s="528">
        <f t="shared" si="10"/>
        <v>19.161290322580644</v>
      </c>
      <c r="P44" s="528">
        <f t="shared" si="10"/>
        <v>1441.9935483870968</v>
      </c>
      <c r="Q44" s="528">
        <f t="shared" si="10"/>
        <v>245.54838709677421</v>
      </c>
      <c r="R44" s="528">
        <f t="shared" si="10"/>
        <v>228.8</v>
      </c>
      <c r="S44" s="528">
        <f t="shared" si="10"/>
        <v>42.58064516129032</v>
      </c>
      <c r="T44" s="528">
        <f t="shared" si="10"/>
        <v>29.025806451612905</v>
      </c>
      <c r="U44" s="528">
        <f t="shared" si="10"/>
        <v>34.064516129032256</v>
      </c>
      <c r="V44" s="529">
        <f t="shared" si="10"/>
        <v>81.009677419354844</v>
      </c>
      <c r="W44" s="528">
        <f t="shared" si="10"/>
        <v>1089.3903225806453</v>
      </c>
      <c r="X44" s="528">
        <f t="shared" si="10"/>
        <v>54.929032258064517</v>
      </c>
      <c r="Y44" s="528">
        <f t="shared" si="10"/>
        <v>14.193548387096774</v>
      </c>
      <c r="Z44" s="528">
        <f t="shared" si="10"/>
        <v>79.980645161290326</v>
      </c>
      <c r="AA44" s="528">
        <f t="shared" si="10"/>
        <v>5.32258064516129</v>
      </c>
      <c r="AB44" s="528">
        <f t="shared" si="10"/>
        <v>121.10645161290323</v>
      </c>
      <c r="AC44" s="528">
        <f t="shared" si="10"/>
        <v>198.70967741935485</v>
      </c>
      <c r="AD44" s="528">
        <f t="shared" si="10"/>
        <v>236.2516129032258</v>
      </c>
      <c r="AE44" s="528">
        <f t="shared" si="10"/>
        <v>20.93548387096774</v>
      </c>
      <c r="AF44" s="529">
        <f t="shared" si="10"/>
        <v>6.032258064516129</v>
      </c>
      <c r="AG44" s="530">
        <f t="shared" si="10"/>
        <v>6851.6903225806454</v>
      </c>
    </row>
    <row r="45" spans="1:33" x14ac:dyDescent="0.15">
      <c r="A45" s="667" t="s">
        <v>439</v>
      </c>
      <c r="B45" s="668"/>
      <c r="C45" s="531">
        <f>+C42/310</f>
        <v>1093.9354838709678</v>
      </c>
      <c r="D45" s="531">
        <f t="shared" ref="D45:AF45" si="11">+D42/310</f>
        <v>1283.3483870967741</v>
      </c>
      <c r="E45" s="531">
        <f t="shared" si="11"/>
        <v>1292.574193548387</v>
      </c>
      <c r="F45" s="531">
        <f t="shared" si="11"/>
        <v>1309.8903225806453</v>
      </c>
      <c r="G45" s="531">
        <f t="shared" si="11"/>
        <v>1335.2967741935483</v>
      </c>
      <c r="H45" s="531">
        <f>+H42/310</f>
        <v>1411.8709677419354</v>
      </c>
      <c r="I45" s="531">
        <f t="shared" si="11"/>
        <v>1429.7903225806451</v>
      </c>
      <c r="J45" s="531">
        <f t="shared" si="11"/>
        <v>1499.2677419354839</v>
      </c>
      <c r="K45" s="531">
        <f t="shared" si="11"/>
        <v>2764.0548387096774</v>
      </c>
      <c r="L45" s="531">
        <f t="shared" si="11"/>
        <v>2777.8225806451615</v>
      </c>
      <c r="M45" s="531">
        <f t="shared" si="11"/>
        <v>2787.4032258064517</v>
      </c>
      <c r="N45" s="531">
        <f t="shared" si="11"/>
        <v>2902.6548387096773</v>
      </c>
      <c r="O45" s="531">
        <f t="shared" si="11"/>
        <v>2921.8161290322582</v>
      </c>
      <c r="P45" s="531">
        <f t="shared" si="11"/>
        <v>4363.8096774193546</v>
      </c>
      <c r="Q45" s="531">
        <f t="shared" si="11"/>
        <v>4609.3580645161292</v>
      </c>
      <c r="R45" s="531">
        <f t="shared" si="11"/>
        <v>4838.1580645161293</v>
      </c>
      <c r="S45" s="531">
        <f t="shared" si="11"/>
        <v>4880.7387096774191</v>
      </c>
      <c r="T45" s="531">
        <f t="shared" si="11"/>
        <v>4909.764516129032</v>
      </c>
      <c r="U45" s="531">
        <f t="shared" si="11"/>
        <v>4943.8290322580642</v>
      </c>
      <c r="V45" s="531">
        <f t="shared" si="11"/>
        <v>5024.8387096774195</v>
      </c>
      <c r="W45" s="531">
        <f t="shared" si="11"/>
        <v>6114.2290322580648</v>
      </c>
      <c r="X45" s="531">
        <f t="shared" si="11"/>
        <v>6169.1580645161293</v>
      </c>
      <c r="Y45" s="531">
        <f t="shared" si="11"/>
        <v>6183.3516129032259</v>
      </c>
      <c r="Z45" s="531">
        <f t="shared" si="11"/>
        <v>6263.3322580645163</v>
      </c>
      <c r="AA45" s="531">
        <f t="shared" si="11"/>
        <v>6268.6548387096773</v>
      </c>
      <c r="AB45" s="531">
        <f t="shared" si="11"/>
        <v>6389.7612903225809</v>
      </c>
      <c r="AC45" s="531">
        <f t="shared" si="11"/>
        <v>6588.4709677419351</v>
      </c>
      <c r="AD45" s="531">
        <f t="shared" si="11"/>
        <v>6824.7225806451615</v>
      </c>
      <c r="AE45" s="531">
        <f t="shared" si="11"/>
        <v>6845.6580645161293</v>
      </c>
      <c r="AF45" s="531">
        <f t="shared" si="11"/>
        <v>6851.6903225806454</v>
      </c>
      <c r="AG45" s="532" t="s">
        <v>437</v>
      </c>
    </row>
    <row r="46" spans="1:33" x14ac:dyDescent="0.15">
      <c r="A46" s="669" t="s">
        <v>764</v>
      </c>
      <c r="B46" s="670"/>
      <c r="C46" s="533" t="s">
        <v>765</v>
      </c>
      <c r="D46" s="534"/>
      <c r="E46" s="534"/>
      <c r="F46" s="534"/>
      <c r="G46" s="534"/>
      <c r="H46" s="534"/>
      <c r="I46" s="534"/>
      <c r="J46" s="534"/>
      <c r="K46" s="534"/>
      <c r="L46" s="534"/>
      <c r="M46" s="534"/>
      <c r="N46" s="534"/>
      <c r="O46" s="534"/>
      <c r="P46" s="534"/>
      <c r="Q46" s="534"/>
      <c r="R46" s="534"/>
      <c r="S46" s="534"/>
      <c r="T46" s="534"/>
      <c r="U46" s="534"/>
      <c r="V46" s="534"/>
      <c r="W46" s="534"/>
      <c r="X46" s="534"/>
      <c r="Y46" s="534"/>
      <c r="Z46" s="534"/>
      <c r="AA46" s="534"/>
      <c r="AB46" s="534"/>
      <c r="AC46" s="534"/>
      <c r="AD46" s="534"/>
      <c r="AE46" s="534"/>
      <c r="AF46" s="534"/>
      <c r="AG46" s="535"/>
    </row>
    <row r="47" spans="1:33" x14ac:dyDescent="0.15">
      <c r="A47" s="671" t="s">
        <v>766</v>
      </c>
      <c r="B47" s="672"/>
      <c r="C47" s="536">
        <v>432455</v>
      </c>
      <c r="D47" s="537" t="s">
        <v>777</v>
      </c>
      <c r="E47" s="483"/>
      <c r="F47" s="483"/>
      <c r="G47" s="483"/>
      <c r="H47" s="483"/>
      <c r="I47" s="483"/>
      <c r="J47" s="483"/>
      <c r="K47" s="483"/>
      <c r="L47" s="483"/>
      <c r="M47" s="483"/>
      <c r="N47" s="483"/>
      <c r="O47" s="483"/>
      <c r="P47" s="483"/>
      <c r="Q47" s="483"/>
      <c r="R47" s="483"/>
      <c r="S47" s="483"/>
      <c r="T47" s="483"/>
      <c r="U47" s="483"/>
      <c r="V47" s="483"/>
      <c r="W47" s="483"/>
      <c r="X47" s="483"/>
      <c r="Y47" s="483"/>
      <c r="Z47" s="483"/>
      <c r="AA47" s="483"/>
      <c r="AB47" s="483"/>
      <c r="AC47" s="483"/>
      <c r="AD47" s="483"/>
      <c r="AE47" s="483"/>
      <c r="AF47" s="483"/>
      <c r="AG47" s="538">
        <v>289664.47399999999</v>
      </c>
    </row>
    <row r="48" spans="1:33" x14ac:dyDescent="0.15">
      <c r="A48" s="663" t="s">
        <v>767</v>
      </c>
      <c r="B48" s="664"/>
      <c r="C48" s="527">
        <v>61008</v>
      </c>
      <c r="D48" s="539">
        <v>61008</v>
      </c>
      <c r="E48" s="539">
        <v>61008</v>
      </c>
      <c r="F48" s="539">
        <v>61008</v>
      </c>
      <c r="G48" s="539">
        <v>61008</v>
      </c>
      <c r="H48" s="539">
        <v>61008</v>
      </c>
      <c r="I48" s="539">
        <v>61008</v>
      </c>
      <c r="J48" s="539">
        <v>61008</v>
      </c>
      <c r="K48" s="539">
        <v>61008</v>
      </c>
      <c r="L48" s="539">
        <v>61008</v>
      </c>
      <c r="M48" s="539">
        <v>61008</v>
      </c>
      <c r="N48" s="539">
        <v>61008</v>
      </c>
      <c r="O48" s="539">
        <v>61008</v>
      </c>
      <c r="P48" s="539">
        <v>61008</v>
      </c>
      <c r="Q48" s="539">
        <v>61008</v>
      </c>
      <c r="R48" s="539">
        <v>61008</v>
      </c>
      <c r="S48" s="539">
        <v>61008</v>
      </c>
      <c r="T48" s="539">
        <v>61008</v>
      </c>
      <c r="U48" s="539">
        <v>61008</v>
      </c>
      <c r="V48" s="540">
        <v>61008</v>
      </c>
      <c r="W48" s="539">
        <v>61008</v>
      </c>
      <c r="X48" s="539">
        <v>61008</v>
      </c>
      <c r="Y48" s="539">
        <v>61008</v>
      </c>
      <c r="Z48" s="539">
        <v>61008</v>
      </c>
      <c r="AA48" s="539">
        <v>61008</v>
      </c>
      <c r="AB48" s="539">
        <v>61008</v>
      </c>
      <c r="AC48" s="539">
        <v>61008</v>
      </c>
      <c r="AD48" s="539">
        <v>61008</v>
      </c>
      <c r="AE48" s="539">
        <v>61008</v>
      </c>
      <c r="AF48" s="540">
        <v>61008</v>
      </c>
      <c r="AG48" s="538">
        <f>SUM(C48:AF48)</f>
        <v>1830240</v>
      </c>
    </row>
    <row r="49" spans="1:33" ht="19.5" thickBot="1" x14ac:dyDescent="0.2">
      <c r="A49" s="673" t="s">
        <v>444</v>
      </c>
      <c r="B49" s="674"/>
      <c r="C49" s="541"/>
      <c r="D49" s="539"/>
      <c r="E49" s="539"/>
      <c r="F49" s="539"/>
      <c r="G49" s="539"/>
      <c r="H49" s="539"/>
      <c r="I49" s="539"/>
      <c r="J49" s="539"/>
      <c r="K49" s="539"/>
      <c r="L49" s="539">
        <v>0</v>
      </c>
      <c r="M49" s="539">
        <v>0</v>
      </c>
      <c r="N49" s="539">
        <v>0</v>
      </c>
      <c r="O49" s="539">
        <v>0</v>
      </c>
      <c r="P49" s="539">
        <v>0</v>
      </c>
      <c r="Q49" s="539">
        <v>0</v>
      </c>
      <c r="R49" s="539">
        <v>0</v>
      </c>
      <c r="S49" s="539">
        <v>0</v>
      </c>
      <c r="T49" s="539">
        <v>0</v>
      </c>
      <c r="U49" s="539">
        <v>0</v>
      </c>
      <c r="V49" s="539">
        <v>0</v>
      </c>
      <c r="W49" s="539">
        <v>0</v>
      </c>
      <c r="X49" s="539">
        <v>0</v>
      </c>
      <c r="Y49" s="539">
        <v>0</v>
      </c>
      <c r="Z49" s="539">
        <v>0</v>
      </c>
      <c r="AA49" s="539">
        <v>0</v>
      </c>
      <c r="AB49" s="539">
        <v>0</v>
      </c>
      <c r="AC49" s="539">
        <v>0</v>
      </c>
      <c r="AD49" s="539">
        <v>0</v>
      </c>
      <c r="AE49" s="539">
        <v>0</v>
      </c>
      <c r="AF49" s="539">
        <v>0</v>
      </c>
      <c r="AG49" s="538">
        <f>SUM(C49:AF49)</f>
        <v>0</v>
      </c>
    </row>
    <row r="50" spans="1:33" ht="19.5" thickTop="1" x14ac:dyDescent="0.15">
      <c r="A50" s="675" t="s">
        <v>445</v>
      </c>
      <c r="B50" s="676"/>
      <c r="C50" s="542">
        <f>+C49+C47+C48</f>
        <v>493463</v>
      </c>
      <c r="D50" s="543">
        <f t="shared" ref="D50:J50" si="12">SUM(D48:D49)</f>
        <v>61008</v>
      </c>
      <c r="E50" s="543">
        <f t="shared" si="12"/>
        <v>61008</v>
      </c>
      <c r="F50" s="543">
        <f t="shared" si="12"/>
        <v>61008</v>
      </c>
      <c r="G50" s="543">
        <f t="shared" si="12"/>
        <v>61008</v>
      </c>
      <c r="H50" s="543">
        <f t="shared" si="12"/>
        <v>61008</v>
      </c>
      <c r="I50" s="543">
        <f t="shared" si="12"/>
        <v>61008</v>
      </c>
      <c r="J50" s="543">
        <f t="shared" si="12"/>
        <v>61008</v>
      </c>
      <c r="K50" s="543">
        <v>61008</v>
      </c>
      <c r="L50" s="543">
        <v>61008</v>
      </c>
      <c r="M50" s="543">
        <v>61008</v>
      </c>
      <c r="N50" s="543">
        <v>61008</v>
      </c>
      <c r="O50" s="543">
        <v>61008</v>
      </c>
      <c r="P50" s="543">
        <v>61008</v>
      </c>
      <c r="Q50" s="543">
        <v>61008</v>
      </c>
      <c r="R50" s="543">
        <v>61008</v>
      </c>
      <c r="S50" s="543">
        <v>61008</v>
      </c>
      <c r="T50" s="543">
        <v>61008</v>
      </c>
      <c r="U50" s="543">
        <v>61008</v>
      </c>
      <c r="V50" s="544">
        <v>61008</v>
      </c>
      <c r="W50" s="543">
        <v>61008</v>
      </c>
      <c r="X50" s="543">
        <v>61008</v>
      </c>
      <c r="Y50" s="543">
        <v>61008</v>
      </c>
      <c r="Z50" s="543">
        <v>61008</v>
      </c>
      <c r="AA50" s="543">
        <v>61008</v>
      </c>
      <c r="AB50" s="543">
        <v>61008</v>
      </c>
      <c r="AC50" s="543">
        <v>61008</v>
      </c>
      <c r="AD50" s="543">
        <v>61008</v>
      </c>
      <c r="AE50" s="543">
        <v>61008</v>
      </c>
      <c r="AF50" s="544">
        <v>61008</v>
      </c>
      <c r="AG50" s="545">
        <f>SUM(C50:AF50)</f>
        <v>2262695</v>
      </c>
    </row>
    <row r="51" spans="1:33" x14ac:dyDescent="0.15">
      <c r="A51" s="663" t="s">
        <v>768</v>
      </c>
      <c r="B51" s="664"/>
      <c r="C51" s="546">
        <f>+C50</f>
        <v>493463</v>
      </c>
      <c r="D51" s="539">
        <f t="shared" ref="D51:AF51" si="13">D50+C51</f>
        <v>554471</v>
      </c>
      <c r="E51" s="539">
        <f t="shared" si="13"/>
        <v>615479</v>
      </c>
      <c r="F51" s="539">
        <f t="shared" si="13"/>
        <v>676487</v>
      </c>
      <c r="G51" s="539">
        <f t="shared" si="13"/>
        <v>737495</v>
      </c>
      <c r="H51" s="539">
        <f t="shared" si="13"/>
        <v>798503</v>
      </c>
      <c r="I51" s="539">
        <f t="shared" si="13"/>
        <v>859511</v>
      </c>
      <c r="J51" s="539">
        <f t="shared" si="13"/>
        <v>920519</v>
      </c>
      <c r="K51" s="539">
        <f t="shared" si="13"/>
        <v>981527</v>
      </c>
      <c r="L51" s="539">
        <f t="shared" si="13"/>
        <v>1042535</v>
      </c>
      <c r="M51" s="539">
        <f t="shared" si="13"/>
        <v>1103543</v>
      </c>
      <c r="N51" s="539">
        <f t="shared" si="13"/>
        <v>1164551</v>
      </c>
      <c r="O51" s="539">
        <f t="shared" si="13"/>
        <v>1225559</v>
      </c>
      <c r="P51" s="539">
        <f t="shared" si="13"/>
        <v>1286567</v>
      </c>
      <c r="Q51" s="539">
        <f t="shared" si="13"/>
        <v>1347575</v>
      </c>
      <c r="R51" s="539">
        <f t="shared" si="13"/>
        <v>1408583</v>
      </c>
      <c r="S51" s="539">
        <f t="shared" si="13"/>
        <v>1469591</v>
      </c>
      <c r="T51" s="539">
        <f t="shared" si="13"/>
        <v>1530599</v>
      </c>
      <c r="U51" s="539">
        <f t="shared" si="13"/>
        <v>1591607</v>
      </c>
      <c r="V51" s="539">
        <f t="shared" si="13"/>
        <v>1652615</v>
      </c>
      <c r="W51" s="539">
        <f t="shared" si="13"/>
        <v>1713623</v>
      </c>
      <c r="X51" s="539">
        <f t="shared" si="13"/>
        <v>1774631</v>
      </c>
      <c r="Y51" s="539">
        <f t="shared" si="13"/>
        <v>1835639</v>
      </c>
      <c r="Z51" s="539">
        <f t="shared" si="13"/>
        <v>1896647</v>
      </c>
      <c r="AA51" s="539">
        <f t="shared" si="13"/>
        <v>1957655</v>
      </c>
      <c r="AB51" s="539">
        <f t="shared" si="13"/>
        <v>2018663</v>
      </c>
      <c r="AC51" s="539">
        <f t="shared" si="13"/>
        <v>2079671</v>
      </c>
      <c r="AD51" s="539">
        <f t="shared" si="13"/>
        <v>2140679</v>
      </c>
      <c r="AE51" s="539">
        <f t="shared" si="13"/>
        <v>2201687</v>
      </c>
      <c r="AF51" s="539">
        <f t="shared" si="13"/>
        <v>2262695</v>
      </c>
      <c r="AG51" s="547" t="s">
        <v>437</v>
      </c>
    </row>
    <row r="52" spans="1:33" ht="19.5" thickBot="1" x14ac:dyDescent="0.2">
      <c r="A52" s="665" t="s">
        <v>447</v>
      </c>
      <c r="B52" s="666"/>
      <c r="C52" s="548">
        <f>+C51-C42</f>
        <v>154343</v>
      </c>
      <c r="D52" s="549">
        <f t="shared" ref="D52:AF52" si="14">+D51-D42</f>
        <v>156633</v>
      </c>
      <c r="E52" s="549">
        <f t="shared" si="14"/>
        <v>214781</v>
      </c>
      <c r="F52" s="549">
        <f t="shared" si="14"/>
        <v>270421</v>
      </c>
      <c r="G52" s="549">
        <f t="shared" si="14"/>
        <v>323553</v>
      </c>
      <c r="H52" s="549">
        <f>+H51-H42</f>
        <v>360823</v>
      </c>
      <c r="I52" s="549">
        <f t="shared" si="14"/>
        <v>416276</v>
      </c>
      <c r="J52" s="549">
        <f t="shared" si="14"/>
        <v>455746</v>
      </c>
      <c r="K52" s="549">
        <f t="shared" si="14"/>
        <v>124670</v>
      </c>
      <c r="L52" s="549">
        <f t="shared" si="14"/>
        <v>181410</v>
      </c>
      <c r="M52" s="549">
        <f t="shared" si="14"/>
        <v>239448</v>
      </c>
      <c r="N52" s="549">
        <f t="shared" si="14"/>
        <v>264728</v>
      </c>
      <c r="O52" s="549">
        <f t="shared" si="14"/>
        <v>319796</v>
      </c>
      <c r="P52" s="549">
        <f t="shared" si="14"/>
        <v>-66214</v>
      </c>
      <c r="Q52" s="549">
        <f t="shared" si="14"/>
        <v>-81326</v>
      </c>
      <c r="R52" s="549">
        <f t="shared" si="14"/>
        <v>-91246</v>
      </c>
      <c r="S52" s="549">
        <f t="shared" si="14"/>
        <v>-43438</v>
      </c>
      <c r="T52" s="549">
        <f t="shared" si="14"/>
        <v>8572</v>
      </c>
      <c r="U52" s="549">
        <f t="shared" si="14"/>
        <v>59020</v>
      </c>
      <c r="V52" s="550">
        <f t="shared" si="14"/>
        <v>94915</v>
      </c>
      <c r="W52" s="549">
        <f t="shared" si="14"/>
        <v>-181788</v>
      </c>
      <c r="X52" s="549">
        <f t="shared" si="14"/>
        <v>-137808</v>
      </c>
      <c r="Y52" s="549">
        <f t="shared" si="14"/>
        <v>-81200</v>
      </c>
      <c r="Z52" s="549">
        <f t="shared" si="14"/>
        <v>-44986</v>
      </c>
      <c r="AA52" s="549">
        <f t="shared" si="14"/>
        <v>14372</v>
      </c>
      <c r="AB52" s="549">
        <f t="shared" si="14"/>
        <v>37837</v>
      </c>
      <c r="AC52" s="549">
        <f t="shared" si="14"/>
        <v>37245</v>
      </c>
      <c r="AD52" s="549">
        <f>+AD51-AD42</f>
        <v>25015</v>
      </c>
      <c r="AE52" s="549">
        <f t="shared" si="14"/>
        <v>79533</v>
      </c>
      <c r="AF52" s="550">
        <f t="shared" si="14"/>
        <v>138671</v>
      </c>
      <c r="AG52" s="551" t="s">
        <v>437</v>
      </c>
    </row>
  </sheetData>
  <mergeCells count="44">
    <mergeCell ref="A13:B13"/>
    <mergeCell ref="A1:E2"/>
    <mergeCell ref="F1:Z2"/>
    <mergeCell ref="AA1:AC2"/>
    <mergeCell ref="AE1:AG2"/>
    <mergeCell ref="A6:B6"/>
    <mergeCell ref="A7:B7"/>
    <mergeCell ref="A8:B8"/>
    <mergeCell ref="A9:B9"/>
    <mergeCell ref="A10:B10"/>
    <mergeCell ref="A11:B11"/>
    <mergeCell ref="A12:B12"/>
    <mergeCell ref="A26:B26"/>
    <mergeCell ref="A14:B14"/>
    <mergeCell ref="A15:B15"/>
    <mergeCell ref="A16:B16"/>
    <mergeCell ref="A17:B17"/>
    <mergeCell ref="A19:B19"/>
    <mergeCell ref="A20:B20"/>
    <mergeCell ref="A21:B21"/>
    <mergeCell ref="A22:B22"/>
    <mergeCell ref="A23:B23"/>
    <mergeCell ref="A24:B24"/>
    <mergeCell ref="A25:B25"/>
    <mergeCell ref="A44:B44"/>
    <mergeCell ref="A27:B27"/>
    <mergeCell ref="A29:B29"/>
    <mergeCell ref="A30:B30"/>
    <mergeCell ref="A31:B31"/>
    <mergeCell ref="A32:B32"/>
    <mergeCell ref="A33:B33"/>
    <mergeCell ref="A34:B34"/>
    <mergeCell ref="A36:B36"/>
    <mergeCell ref="A38:B38"/>
    <mergeCell ref="A40:B40"/>
    <mergeCell ref="A42:B42"/>
    <mergeCell ref="A51:B51"/>
    <mergeCell ref="A52:B52"/>
    <mergeCell ref="A45:B45"/>
    <mergeCell ref="A46:B46"/>
    <mergeCell ref="A47:B47"/>
    <mergeCell ref="A48:B48"/>
    <mergeCell ref="A49:B49"/>
    <mergeCell ref="A50:B50"/>
  </mergeCells>
  <phoneticPr fontId="1"/>
  <pageMargins left="0.70866141732283472" right="0.70866141732283472" top="0.74803149606299213" bottom="0.74803149606299213" header="0.31496062992125984" footer="0.31496062992125984"/>
  <pageSetup paperSize="8" scale="59" orientation="landscape" horizontalDpi="4294967294"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5A4F8-3AAD-4859-B3DD-5E75A897F343}">
  <dimension ref="A1:IV71"/>
  <sheetViews>
    <sheetView zoomScaleNormal="100" workbookViewId="0">
      <selection activeCell="B7" sqref="B7"/>
    </sheetView>
  </sheetViews>
  <sheetFormatPr defaultRowHeight="13.5" x14ac:dyDescent="0.15"/>
  <cols>
    <col min="1" max="1" width="8.125" style="3" customWidth="1"/>
    <col min="2" max="2" width="20.625" style="3" customWidth="1"/>
    <col min="3" max="35" width="6.75" style="3" customWidth="1"/>
    <col min="36" max="16384" width="9" style="3"/>
  </cols>
  <sheetData>
    <row r="1" spans="1:256" x14ac:dyDescent="0.15">
      <c r="A1" s="397"/>
    </row>
    <row r="2" spans="1:256" ht="14.25" customHeight="1" x14ac:dyDescent="0.15">
      <c r="A2" s="399"/>
      <c r="B2" s="7" t="s">
        <v>84</v>
      </c>
      <c r="C2" s="8">
        <v>2018</v>
      </c>
      <c r="D2" s="8">
        <v>2019</v>
      </c>
      <c r="E2" s="8">
        <v>2020</v>
      </c>
      <c r="F2" s="8">
        <v>2021</v>
      </c>
      <c r="G2" s="8">
        <v>2022</v>
      </c>
      <c r="H2" s="8">
        <v>2023</v>
      </c>
      <c r="I2" s="8">
        <v>2024</v>
      </c>
      <c r="J2" s="8">
        <v>2025</v>
      </c>
      <c r="K2" s="8">
        <v>2026</v>
      </c>
      <c r="L2" s="8">
        <v>2027</v>
      </c>
      <c r="M2" s="8">
        <v>2028</v>
      </c>
      <c r="N2" s="8">
        <v>2029</v>
      </c>
      <c r="O2" s="8">
        <v>2030</v>
      </c>
      <c r="P2" s="8">
        <v>2031</v>
      </c>
      <c r="Q2" s="8">
        <v>2032</v>
      </c>
      <c r="R2" s="8">
        <v>2033</v>
      </c>
      <c r="S2" s="8">
        <v>2034</v>
      </c>
      <c r="T2" s="8">
        <v>2035</v>
      </c>
      <c r="U2" s="8">
        <v>2036</v>
      </c>
      <c r="V2" s="8">
        <v>2037</v>
      </c>
      <c r="W2" s="9">
        <v>2038</v>
      </c>
      <c r="X2" s="10">
        <v>2039</v>
      </c>
      <c r="Y2" s="10">
        <v>2040</v>
      </c>
      <c r="Z2" s="10">
        <v>2041</v>
      </c>
      <c r="AA2" s="10">
        <v>2042</v>
      </c>
      <c r="AB2" s="10">
        <v>2043</v>
      </c>
      <c r="AC2" s="10">
        <v>2044</v>
      </c>
      <c r="AD2" s="10">
        <v>2045</v>
      </c>
      <c r="AE2" s="10">
        <v>2046</v>
      </c>
      <c r="AF2" s="10">
        <v>2047</v>
      </c>
      <c r="AG2" s="10">
        <v>2048</v>
      </c>
      <c r="AH2" s="10">
        <v>2049</v>
      </c>
      <c r="AI2" s="10">
        <v>2050</v>
      </c>
    </row>
    <row r="3" spans="1:256" x14ac:dyDescent="0.15">
      <c r="A3" s="401"/>
      <c r="B3" s="13" t="s">
        <v>491</v>
      </c>
      <c r="C3" s="13">
        <f>+長期計画表サッシ手摺更新前倒!AW146/1000</f>
        <v>2138.3548100000003</v>
      </c>
      <c r="D3" s="13">
        <f>+長期計画表サッシ手摺更新前倒!AX146/1000</f>
        <v>2163.65481</v>
      </c>
      <c r="E3" s="13">
        <f>+長期計画表サッシ手摺更新前倒!AY146/1000</f>
        <v>2197.2648100000001</v>
      </c>
      <c r="F3" s="13">
        <f>+長期計画表サッシ手摺更新前倒!AZ146/1000</f>
        <v>2214.2448100000001</v>
      </c>
      <c r="G3" s="13">
        <f>+長期計画表サッシ手摺更新前倒!BA146/1000</f>
        <v>2294.5948100000001</v>
      </c>
      <c r="H3" s="13">
        <f>+長期計画表サッシ手摺更新前倒!BB146/1000</f>
        <v>2313.7748099999999</v>
      </c>
      <c r="I3" s="13">
        <f>+長期計画表サッシ手摺更新前倒!BC146/1000</f>
        <v>2324.5748100000001</v>
      </c>
      <c r="J3" s="13">
        <f>+長期計画表サッシ手摺更新前倒!BD146/1000</f>
        <v>2335.7548099999999</v>
      </c>
      <c r="K3" s="13">
        <f>+長期計画表サッシ手摺更新前倒!BE146/1000</f>
        <v>2918.2548099999999</v>
      </c>
      <c r="L3" s="13">
        <f>+長期計画表サッシ手摺更新前倒!BF146/1000</f>
        <v>2936.13481</v>
      </c>
      <c r="M3" s="13">
        <f>+長期計画表サッシ手摺更新前倒!BG146/1000</f>
        <v>2946.8348099999998</v>
      </c>
      <c r="N3" s="13">
        <f>+長期計画表サッシ手摺更新前倒!BH146/1000</f>
        <v>2963.6648100000002</v>
      </c>
      <c r="O3" s="13">
        <f>+長期計画表サッシ手摺更新前倒!BI146/1000</f>
        <v>2972.6648100000002</v>
      </c>
      <c r="P3" s="13">
        <f>+長期計画表サッシ手摺更新前倒!BJ146/1000</f>
        <v>3063.5448099999999</v>
      </c>
      <c r="Q3" s="13">
        <f>+長期計画表サッシ手摺更新前倒!BK146/1000</f>
        <v>3076.6448100000002</v>
      </c>
      <c r="R3" s="13">
        <f>+長期計画表サッシ手摺更新前倒!BL146/1000</f>
        <v>3142.2248100000002</v>
      </c>
      <c r="S3" s="13">
        <f>+長期計画表サッシ手摺更新前倒!BM146/1000</f>
        <v>3150.7248100000002</v>
      </c>
      <c r="T3" s="13">
        <f>+長期計画表サッシ手摺更新前倒!BN146/1000</f>
        <v>3162.40481</v>
      </c>
      <c r="U3" s="13">
        <f>+長期計画表サッシ手摺更新前倒!BO146/1000</f>
        <v>3185.8548100000003</v>
      </c>
      <c r="V3" s="13">
        <f>+長期計画表サッシ手摺更新前倒!BP146/1000</f>
        <v>3200.2448100000001</v>
      </c>
      <c r="W3" s="13">
        <f>+長期計画表サッシ手摺更新前倒!BQ146/1000</f>
        <v>3707.94481</v>
      </c>
      <c r="X3" s="13">
        <f>+長期計画表サッシ手摺更新前倒!BR146/1000</f>
        <v>3726.3248100000001</v>
      </c>
      <c r="Y3" s="13">
        <f>+長期計画表サッシ手摺更新前倒!BS146/1000</f>
        <v>3748.1248100000003</v>
      </c>
      <c r="Z3" s="13">
        <f>+長期計画表サッシ手摺更新前倒!BT146/1000</f>
        <v>3762.7048100000002</v>
      </c>
      <c r="AA3" s="13">
        <f>+長期計画表サッシ手摺更新前倒!BU146/1000</f>
        <v>3772.0048099999999</v>
      </c>
      <c r="AB3" s="13">
        <f>+長期計画表サッシ手摺更新前倒!BV146/1000</f>
        <v>3787.0348100000001</v>
      </c>
      <c r="AC3" s="13">
        <f>+長期計画表サッシ手摺更新前倒!BW146/1000</f>
        <v>3804.8348099999998</v>
      </c>
      <c r="AD3" s="13">
        <f>+長期計画表サッシ手摺更新前倒!BX146/1000</f>
        <v>3888.8148099999999</v>
      </c>
      <c r="AE3" s="13">
        <f>+長期計画表サッシ手摺更新前倒!BY146/1000</f>
        <v>3911.2148099999999</v>
      </c>
      <c r="AF3" s="13">
        <f>+長期計画表サッシ手摺更新前倒!BZ146/1000</f>
        <v>3926.5948100000001</v>
      </c>
      <c r="AG3" s="13">
        <f>+長期計画表サッシ手摺更新前倒!CA146/1000</f>
        <v>3937.2948099999999</v>
      </c>
      <c r="AH3" s="13">
        <f>+長期計画表サッシ手摺更新前倒!CB146/1000</f>
        <v>3949.17481</v>
      </c>
      <c r="AI3" s="13">
        <f>+長期計画表サッシ手摺更新前倒!CC146/1000</f>
        <v>4213.9348100000007</v>
      </c>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row>
    <row r="4" spans="1:256" x14ac:dyDescent="0.15">
      <c r="A4" s="401"/>
      <c r="B4" s="14" t="s">
        <v>492</v>
      </c>
      <c r="C4" s="625">
        <f>+長期計画表サッシ手摺更新前倒!AW156/1000</f>
        <v>2317.5962369999997</v>
      </c>
      <c r="D4" s="625">
        <f>+長期計画表サッシ手摺更新前倒!AX156/1000</f>
        <v>2380.4450869999996</v>
      </c>
      <c r="E4" s="625">
        <f>+長期計画表サッシ手摺更新前倒!AY156/1000</f>
        <v>2445.7288819999999</v>
      </c>
      <c r="F4" s="625">
        <f>+長期計画表サッシ手摺更新前倒!AZ156/1000</f>
        <v>2509.2368819999997</v>
      </c>
      <c r="G4" s="625">
        <f>+長期計画表サッシ手摺更新前倒!BA156/1000</f>
        <v>2572.744882</v>
      </c>
      <c r="H4" s="625">
        <f>+長期計画表サッシ手摺更新前倒!BB156/1000</f>
        <v>2636.2528819999998</v>
      </c>
      <c r="I4" s="625">
        <f>+長期計画表サッシ手摺更新前倒!BC156/1000</f>
        <v>2699.7608819999996</v>
      </c>
      <c r="J4" s="625">
        <f>+長期計画表サッシ手摺更新前倒!BD156/1000</f>
        <v>2763.2688819999998</v>
      </c>
      <c r="K4" s="625">
        <f>+長期計画表サッシ手摺更新前倒!BE156/1000</f>
        <v>2979.2768819999997</v>
      </c>
      <c r="L4" s="625">
        <f>+長期計画表サッシ手摺更新前倒!BF156/1000</f>
        <v>3012.2848819999999</v>
      </c>
      <c r="M4" s="625">
        <f>+長期計画表サッシ手摺更新前倒!BG156/1000</f>
        <v>3045.2928819999997</v>
      </c>
      <c r="N4" s="625">
        <f>+長期計画表サッシ手摺更新前倒!BH156/1000</f>
        <v>3078.3008819999995</v>
      </c>
      <c r="O4" s="625">
        <f>+長期計画表サッシ手摺更新前倒!BI156/1000</f>
        <v>3111.3088819999998</v>
      </c>
      <c r="P4" s="625">
        <f>+長期計画表サッシ手摺更新前倒!BJ156/1000</f>
        <v>3144.3168819999996</v>
      </c>
      <c r="Q4" s="625">
        <f>+長期計画表サッシ手摺更新前倒!BK156/1000</f>
        <v>3207.8248819999999</v>
      </c>
      <c r="R4" s="625">
        <f>+長期計画表サッシ手摺更新前倒!BL156/1000</f>
        <v>3271.3328819999997</v>
      </c>
      <c r="S4" s="625">
        <f>+長期計画表サッシ手摺更新前倒!BM156/1000</f>
        <v>3334.840882</v>
      </c>
      <c r="T4" s="625">
        <f>+長期計画表サッシ手摺更新前倒!BN156/1000</f>
        <v>3398.3488819999998</v>
      </c>
      <c r="U4" s="625">
        <f>+長期計画表サッシ手摺更新前倒!BO156/1000</f>
        <v>3461.8568819999996</v>
      </c>
      <c r="V4" s="625">
        <f>+長期計画表サッシ手摺更新前倒!BP156/1000</f>
        <v>3525.3648819999999</v>
      </c>
      <c r="W4" s="625">
        <f>+長期計画表サッシ手摺更新前倒!BQ156/1000</f>
        <v>3741.3728819999997</v>
      </c>
      <c r="X4" s="625">
        <f>+長期計画表サッシ手摺更新前倒!BR156/1000</f>
        <v>3774.3808819999999</v>
      </c>
      <c r="Y4" s="625">
        <f>+長期計画表サッシ手摺更新前倒!BS156/1000</f>
        <v>3807.3888819999997</v>
      </c>
      <c r="Z4" s="625">
        <f>+長期計画表サッシ手摺更新前倒!BT156/1000</f>
        <v>3840.3968819999996</v>
      </c>
      <c r="AA4" s="625">
        <f>+長期計画表サッシ手摺更新前倒!BU156/1000</f>
        <v>3873.4048819999998</v>
      </c>
      <c r="AB4" s="625">
        <f>+長期計画表サッシ手摺更新前倒!BV156/1000</f>
        <v>3906.4128819999996</v>
      </c>
      <c r="AC4" s="625">
        <f>+長期計画表サッシ手摺更新前倒!BW156/1000</f>
        <v>3969.9208819999999</v>
      </c>
      <c r="AD4" s="625">
        <f>+長期計画表サッシ手摺更新前倒!BX156/1000</f>
        <v>4033.4288819999997</v>
      </c>
      <c r="AE4" s="625">
        <f>+長期計画表サッシ手摺更新前倒!BY156/1000</f>
        <v>4096.936882</v>
      </c>
      <c r="AF4" s="625">
        <f>+長期計画表サッシ手摺更新前倒!BZ156/1000</f>
        <v>4160.4448819999998</v>
      </c>
      <c r="AG4" s="625">
        <f>+長期計画表サッシ手摺更新前倒!CA156/1000</f>
        <v>4223.9528819999996</v>
      </c>
      <c r="AH4" s="625">
        <f>+長期計画表サッシ手摺更新前倒!CB156/1000</f>
        <v>4287.4608819999994</v>
      </c>
      <c r="AI4" s="625">
        <f>+長期計画表サッシ手摺更新前倒!CC156/1000</f>
        <v>4350.9688819999992</v>
      </c>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row>
    <row r="5" spans="1:256" x14ac:dyDescent="0.15">
      <c r="A5" s="397"/>
      <c r="B5" s="430" t="s">
        <v>558</v>
      </c>
      <c r="C5" s="431">
        <f>+C4-C3</f>
        <v>179.24142699999948</v>
      </c>
      <c r="D5" s="431">
        <f t="shared" ref="D5:AI5" si="0">+D4-D3</f>
        <v>216.79027699999961</v>
      </c>
      <c r="E5" s="431">
        <f t="shared" si="0"/>
        <v>248.46407199999976</v>
      </c>
      <c r="F5" s="431">
        <f t="shared" si="0"/>
        <v>294.99207199999955</v>
      </c>
      <c r="G5" s="431">
        <f t="shared" si="0"/>
        <v>278.15007199999991</v>
      </c>
      <c r="H5" s="431">
        <f t="shared" si="0"/>
        <v>322.47807199999988</v>
      </c>
      <c r="I5" s="431">
        <f t="shared" si="0"/>
        <v>375.18607199999951</v>
      </c>
      <c r="J5" s="431">
        <f t="shared" si="0"/>
        <v>427.51407199999994</v>
      </c>
      <c r="K5" s="431">
        <f t="shared" si="0"/>
        <v>61.022071999999753</v>
      </c>
      <c r="L5" s="431">
        <f t="shared" si="0"/>
        <v>76.150071999999909</v>
      </c>
      <c r="M5" s="431">
        <f t="shared" si="0"/>
        <v>98.458071999999902</v>
      </c>
      <c r="N5" s="431">
        <f t="shared" si="0"/>
        <v>114.63607199999933</v>
      </c>
      <c r="O5" s="431">
        <f t="shared" si="0"/>
        <v>138.6440719999996</v>
      </c>
      <c r="P5" s="431">
        <f t="shared" si="0"/>
        <v>80.772071999999753</v>
      </c>
      <c r="Q5" s="431">
        <f t="shared" si="0"/>
        <v>131.18007199999965</v>
      </c>
      <c r="R5" s="431">
        <f t="shared" si="0"/>
        <v>129.10807199999954</v>
      </c>
      <c r="S5" s="431">
        <f t="shared" si="0"/>
        <v>184.1160719999998</v>
      </c>
      <c r="T5" s="431">
        <f t="shared" si="0"/>
        <v>235.94407199999978</v>
      </c>
      <c r="U5" s="431">
        <f t="shared" si="0"/>
        <v>276.00207199999932</v>
      </c>
      <c r="V5" s="431">
        <f t="shared" si="0"/>
        <v>325.12007199999971</v>
      </c>
      <c r="W5" s="431">
        <f t="shared" si="0"/>
        <v>33.428071999999702</v>
      </c>
      <c r="X5" s="431">
        <f t="shared" si="0"/>
        <v>48.056071999999858</v>
      </c>
      <c r="Y5" s="431">
        <f t="shared" si="0"/>
        <v>59.264071999999487</v>
      </c>
      <c r="Z5" s="431">
        <f t="shared" si="0"/>
        <v>77.692071999999371</v>
      </c>
      <c r="AA5" s="431">
        <f t="shared" si="0"/>
        <v>101.40007199999991</v>
      </c>
      <c r="AB5" s="431">
        <f t="shared" si="0"/>
        <v>119.37807199999952</v>
      </c>
      <c r="AC5" s="431">
        <f t="shared" si="0"/>
        <v>165.08607200000006</v>
      </c>
      <c r="AD5" s="431">
        <f t="shared" si="0"/>
        <v>144.61407199999985</v>
      </c>
      <c r="AE5" s="431">
        <f t="shared" si="0"/>
        <v>185.72207200000003</v>
      </c>
      <c r="AF5" s="431">
        <f t="shared" si="0"/>
        <v>233.85007199999973</v>
      </c>
      <c r="AG5" s="431">
        <f t="shared" si="0"/>
        <v>286.65807199999972</v>
      </c>
      <c r="AH5" s="431">
        <f t="shared" si="0"/>
        <v>338.28607199999942</v>
      </c>
      <c r="AI5" s="431">
        <f t="shared" si="0"/>
        <v>137.03407199999856</v>
      </c>
    </row>
    <row r="44" spans="7:8" x14ac:dyDescent="0.15">
      <c r="G44" s="3" t="s">
        <v>472</v>
      </c>
      <c r="H44" s="3" t="s">
        <v>472</v>
      </c>
    </row>
    <row r="70" spans="2:34" x14ac:dyDescent="0.15">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row>
    <row r="71" spans="2:34" x14ac:dyDescent="0.15">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row>
  </sheetData>
  <phoneticPr fontId="1"/>
  <pageMargins left="0.78740157480314965" right="0.28000000000000003" top="0.48" bottom="0.7" header="0.72" footer="0.51181102362204722"/>
  <pageSetup paperSize="9" orientation="landscape"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2A088-D462-440B-AFAA-102B26A1B35B}">
  <sheetPr>
    <pageSetUpPr fitToPage="1"/>
  </sheetPr>
  <dimension ref="A1:CJ199"/>
  <sheetViews>
    <sheetView showZeros="0" zoomScaleNormal="100" workbookViewId="0">
      <pane xSplit="2" ySplit="7" topLeftCell="AH83" activePane="bottomRight" state="frozen"/>
      <selection pane="topRight" activeCell="C1" sqref="C1"/>
      <selection pane="bottomLeft" activeCell="A6" sqref="A6"/>
      <selection pane="bottomRight" activeCell="AO96" sqref="AO96"/>
    </sheetView>
  </sheetViews>
  <sheetFormatPr defaultRowHeight="14.25" customHeight="1" x14ac:dyDescent="0.4"/>
  <cols>
    <col min="1" max="1" width="10.5" style="409" customWidth="1"/>
    <col min="2" max="2" width="16.25" style="23" customWidth="1"/>
    <col min="3" max="83" width="9.125" style="23" customWidth="1"/>
    <col min="84" max="84" width="10.5" style="23" bestFit="1" customWidth="1"/>
    <col min="85" max="16384" width="9" style="23"/>
  </cols>
  <sheetData>
    <row r="1" spans="1:83" s="22" customFormat="1" ht="27.75" customHeight="1" x14ac:dyDescent="0.4">
      <c r="A1" s="16"/>
      <c r="B1" s="17"/>
      <c r="C1" s="17"/>
      <c r="D1" s="17"/>
      <c r="E1" s="17"/>
      <c r="F1" s="1" t="s">
        <v>831</v>
      </c>
      <c r="G1" s="2"/>
      <c r="H1" s="2"/>
      <c r="I1" s="2"/>
      <c r="J1" s="2"/>
      <c r="K1" s="2"/>
      <c r="L1" s="2"/>
      <c r="M1" s="2"/>
      <c r="N1" s="2"/>
      <c r="O1" s="2"/>
      <c r="P1" s="2"/>
      <c r="Q1" s="2"/>
      <c r="R1" s="2"/>
      <c r="S1" s="1"/>
      <c r="T1" s="2"/>
      <c r="U1" s="2"/>
      <c r="V1" s="2"/>
      <c r="W1" s="426"/>
      <c r="X1" s="2"/>
      <c r="Y1" s="2"/>
      <c r="Z1" s="2"/>
      <c r="AA1" s="18" t="s">
        <v>0</v>
      </c>
      <c r="AB1" s="18"/>
      <c r="AC1" s="18"/>
      <c r="AD1" s="19"/>
      <c r="AE1" s="20"/>
      <c r="AF1" s="21"/>
      <c r="AG1" s="2"/>
      <c r="AH1" s="2"/>
      <c r="AI1" s="2"/>
      <c r="AJ1" s="426"/>
      <c r="AK1" s="2"/>
      <c r="AL1" s="2"/>
      <c r="AM1" s="2"/>
      <c r="AN1" s="2"/>
      <c r="AO1" s="2"/>
      <c r="AP1" s="2"/>
      <c r="AQ1" s="2"/>
      <c r="AR1" s="2"/>
      <c r="AS1" s="2"/>
      <c r="AT1" s="2"/>
      <c r="AU1" s="2"/>
      <c r="AV1" s="2"/>
      <c r="AW1" s="17"/>
      <c r="AX1" s="17"/>
      <c r="AY1" s="459"/>
      <c r="AZ1" s="1" t="s">
        <v>865</v>
      </c>
      <c r="BA1" s="2"/>
      <c r="BB1" s="2"/>
      <c r="BC1" s="2"/>
      <c r="BD1" s="2"/>
      <c r="BE1" s="2"/>
      <c r="BF1" s="2"/>
      <c r="BG1" s="2"/>
      <c r="BH1" s="2"/>
      <c r="BI1" s="2"/>
      <c r="BJ1" s="2"/>
      <c r="BK1" s="2"/>
      <c r="BL1" s="2"/>
      <c r="BM1" s="2"/>
      <c r="BN1" s="2"/>
      <c r="BO1" s="2"/>
      <c r="BP1" s="2"/>
      <c r="BQ1" s="2"/>
      <c r="BR1" s="2"/>
      <c r="BS1" s="2"/>
      <c r="BT1" s="2"/>
      <c r="BU1" s="18" t="s">
        <v>0</v>
      </c>
      <c r="BV1" s="18"/>
      <c r="BW1" s="18"/>
      <c r="BX1" s="19"/>
      <c r="BY1" s="20"/>
      <c r="BZ1" s="21"/>
      <c r="CA1" s="19"/>
      <c r="CB1" s="20"/>
      <c r="CC1" s="21"/>
      <c r="CD1" s="21"/>
      <c r="CE1" s="590"/>
    </row>
    <row r="2" spans="1:83" s="410" customFormat="1" ht="18" customHeight="1" thickBot="1" x14ac:dyDescent="0.45">
      <c r="A2" s="449"/>
      <c r="B2" s="450"/>
      <c r="C2" s="450">
        <v>1</v>
      </c>
      <c r="D2" s="450">
        <v>2</v>
      </c>
      <c r="E2" s="450" t="s">
        <v>584</v>
      </c>
      <c r="F2" s="428" t="s">
        <v>584</v>
      </c>
      <c r="G2" s="428" t="s">
        <v>584</v>
      </c>
      <c r="H2" s="428"/>
      <c r="I2" s="428"/>
      <c r="J2" s="428"/>
      <c r="K2" s="428" t="s">
        <v>584</v>
      </c>
      <c r="L2" s="428"/>
      <c r="M2" s="428" t="s">
        <v>1</v>
      </c>
      <c r="N2" s="428"/>
      <c r="O2" s="428"/>
      <c r="P2" s="428"/>
      <c r="Q2" s="428"/>
      <c r="R2" s="428"/>
      <c r="S2" s="428"/>
      <c r="T2" s="428"/>
      <c r="U2" s="428" t="s">
        <v>2</v>
      </c>
      <c r="V2" s="428"/>
      <c r="W2" s="428"/>
      <c r="X2" s="428"/>
      <c r="Y2" s="428"/>
      <c r="Z2" s="428"/>
      <c r="AA2" s="442"/>
      <c r="AB2" s="442"/>
      <c r="AC2" s="442"/>
      <c r="AD2" s="442"/>
      <c r="AE2" s="443"/>
      <c r="AF2" s="442" t="s">
        <v>3</v>
      </c>
      <c r="AG2" s="428"/>
      <c r="AH2" s="428"/>
      <c r="AI2" s="428"/>
      <c r="AJ2" s="428"/>
      <c r="AK2" s="428"/>
      <c r="AL2" s="428"/>
      <c r="AM2" s="428"/>
      <c r="AN2" s="428"/>
      <c r="AO2" s="428"/>
      <c r="AP2" s="428"/>
      <c r="AQ2" s="428"/>
      <c r="AR2" s="428" t="s">
        <v>4</v>
      </c>
      <c r="AS2" s="428"/>
      <c r="AT2" s="428"/>
      <c r="AU2" s="428"/>
      <c r="AV2" s="428"/>
      <c r="AW2" s="450"/>
      <c r="AX2" s="450"/>
      <c r="AY2" s="450"/>
      <c r="AZ2" s="428"/>
      <c r="BA2" s="642" t="s">
        <v>874</v>
      </c>
      <c r="BB2" s="428"/>
      <c r="BC2" s="428"/>
      <c r="BD2" s="428"/>
      <c r="BE2" s="428" t="s">
        <v>5</v>
      </c>
      <c r="BF2" s="428"/>
      <c r="BG2" s="428"/>
      <c r="BH2" s="428"/>
      <c r="BI2" s="428"/>
      <c r="BJ2" s="428"/>
      <c r="BK2" s="428"/>
      <c r="BL2" s="428"/>
      <c r="BM2" s="428"/>
      <c r="BN2" s="428"/>
      <c r="BO2" s="428"/>
      <c r="BP2" s="428"/>
      <c r="BQ2" s="428" t="s">
        <v>6</v>
      </c>
      <c r="BR2" s="428"/>
      <c r="BS2" s="428"/>
      <c r="BT2" s="428"/>
      <c r="BU2" s="442"/>
      <c r="BV2" s="442"/>
      <c r="BW2" s="442"/>
      <c r="BX2" s="442"/>
      <c r="BY2" s="443"/>
      <c r="BZ2" s="443"/>
      <c r="CA2" s="442"/>
      <c r="CB2" s="443"/>
      <c r="CC2" s="443"/>
      <c r="CD2" s="443"/>
      <c r="CE2" s="443"/>
    </row>
    <row r="3" spans="1:83" ht="14.25" customHeight="1" x14ac:dyDescent="0.4">
      <c r="A3" s="25"/>
      <c r="B3" s="26" t="s">
        <v>7</v>
      </c>
      <c r="C3" s="27" t="s">
        <v>8</v>
      </c>
      <c r="D3" s="27" t="s">
        <v>9</v>
      </c>
      <c r="E3" s="28" t="s">
        <v>10</v>
      </c>
      <c r="F3" s="28" t="s">
        <v>11</v>
      </c>
      <c r="G3" s="28" t="s">
        <v>12</v>
      </c>
      <c r="H3" s="27" t="s">
        <v>13</v>
      </c>
      <c r="I3" s="27" t="s">
        <v>14</v>
      </c>
      <c r="J3" s="416" t="s">
        <v>15</v>
      </c>
      <c r="K3" s="28" t="s">
        <v>16</v>
      </c>
      <c r="L3" s="29" t="s">
        <v>17</v>
      </c>
      <c r="M3" s="30" t="s">
        <v>18</v>
      </c>
      <c r="N3" s="416" t="s">
        <v>19</v>
      </c>
      <c r="O3" s="416" t="s">
        <v>20</v>
      </c>
      <c r="P3" s="416" t="s">
        <v>21</v>
      </c>
      <c r="Q3" s="416" t="s">
        <v>22</v>
      </c>
      <c r="R3" s="27" t="s">
        <v>23</v>
      </c>
      <c r="S3" s="27" t="s">
        <v>24</v>
      </c>
      <c r="T3" s="27" t="s">
        <v>25</v>
      </c>
      <c r="U3" s="31" t="s">
        <v>26</v>
      </c>
      <c r="V3" s="32" t="s">
        <v>27</v>
      </c>
      <c r="W3" s="27" t="s">
        <v>28</v>
      </c>
      <c r="X3" s="27" t="s">
        <v>29</v>
      </c>
      <c r="Y3" s="27" t="s">
        <v>30</v>
      </c>
      <c r="Z3" s="27" t="s">
        <v>31</v>
      </c>
      <c r="AA3" s="27" t="s">
        <v>32</v>
      </c>
      <c r="AB3" s="27" t="s">
        <v>33</v>
      </c>
      <c r="AC3" s="27" t="s">
        <v>34</v>
      </c>
      <c r="AD3" s="27" t="s">
        <v>35</v>
      </c>
      <c r="AE3" s="27" t="s">
        <v>36</v>
      </c>
      <c r="AF3" s="33" t="s">
        <v>37</v>
      </c>
      <c r="AG3" s="27" t="s">
        <v>38</v>
      </c>
      <c r="AH3" s="27" t="s">
        <v>39</v>
      </c>
      <c r="AI3" s="27" t="s">
        <v>40</v>
      </c>
      <c r="AJ3" s="27" t="s">
        <v>41</v>
      </c>
      <c r="AK3" s="27" t="s">
        <v>42</v>
      </c>
      <c r="AL3" s="416" t="s">
        <v>607</v>
      </c>
      <c r="AM3" s="416" t="s">
        <v>43</v>
      </c>
      <c r="AN3" s="416" t="s">
        <v>44</v>
      </c>
      <c r="AO3" s="27" t="s">
        <v>45</v>
      </c>
      <c r="AP3" s="32" t="s">
        <v>46</v>
      </c>
      <c r="AQ3" s="27" t="s">
        <v>47</v>
      </c>
      <c r="AR3" s="31" t="s">
        <v>48</v>
      </c>
      <c r="AS3" s="31" t="s">
        <v>49</v>
      </c>
      <c r="AT3" s="27" t="s">
        <v>50</v>
      </c>
      <c r="AU3" s="27" t="s">
        <v>51</v>
      </c>
      <c r="AV3" s="27" t="s">
        <v>52</v>
      </c>
      <c r="AW3" s="27" t="s">
        <v>53</v>
      </c>
      <c r="AX3" s="585" t="s">
        <v>54</v>
      </c>
      <c r="AY3" s="34" t="s">
        <v>55</v>
      </c>
      <c r="AZ3" s="35" t="s">
        <v>56</v>
      </c>
      <c r="BA3" s="36" t="s">
        <v>57</v>
      </c>
      <c r="BB3" s="36" t="s">
        <v>58</v>
      </c>
      <c r="BC3" s="36" t="s">
        <v>59</v>
      </c>
      <c r="BD3" s="36" t="s">
        <v>60</v>
      </c>
      <c r="BE3" s="577" t="s">
        <v>61</v>
      </c>
      <c r="BF3" s="36" t="s">
        <v>62</v>
      </c>
      <c r="BG3" s="36" t="s">
        <v>63</v>
      </c>
      <c r="BH3" s="36" t="s">
        <v>64</v>
      </c>
      <c r="BI3" s="36" t="s">
        <v>65</v>
      </c>
      <c r="BJ3" s="35" t="s">
        <v>66</v>
      </c>
      <c r="BK3" s="36" t="s">
        <v>67</v>
      </c>
      <c r="BL3" s="36" t="s">
        <v>68</v>
      </c>
      <c r="BM3" s="36" t="s">
        <v>69</v>
      </c>
      <c r="BN3" s="36" t="s">
        <v>70</v>
      </c>
      <c r="BO3" s="36" t="s">
        <v>71</v>
      </c>
      <c r="BP3" s="36" t="s">
        <v>72</v>
      </c>
      <c r="BQ3" s="577" t="s">
        <v>73</v>
      </c>
      <c r="BR3" s="36" t="s">
        <v>74</v>
      </c>
      <c r="BS3" s="36" t="s">
        <v>75</v>
      </c>
      <c r="BT3" s="35" t="s">
        <v>76</v>
      </c>
      <c r="BU3" s="36" t="s">
        <v>77</v>
      </c>
      <c r="BV3" s="36" t="s">
        <v>78</v>
      </c>
      <c r="BW3" s="36" t="s">
        <v>79</v>
      </c>
      <c r="BX3" s="36" t="s">
        <v>80</v>
      </c>
      <c r="BY3" s="36" t="s">
        <v>81</v>
      </c>
      <c r="BZ3" s="36" t="s">
        <v>82</v>
      </c>
      <c r="CA3" s="416" t="s">
        <v>80</v>
      </c>
      <c r="CB3" s="416" t="s">
        <v>81</v>
      </c>
      <c r="CC3" s="577" t="s">
        <v>82</v>
      </c>
      <c r="CD3" s="37"/>
      <c r="CE3" s="37"/>
    </row>
    <row r="4" spans="1:83" ht="14.25" customHeight="1" x14ac:dyDescent="0.4">
      <c r="A4" s="38" t="s">
        <v>83</v>
      </c>
      <c r="B4" s="26" t="s">
        <v>84</v>
      </c>
      <c r="C4" s="39">
        <v>1972</v>
      </c>
      <c r="D4" s="40">
        <v>1973</v>
      </c>
      <c r="E4" s="39">
        <v>1974</v>
      </c>
      <c r="F4" s="40">
        <v>1975</v>
      </c>
      <c r="G4" s="39">
        <v>1976</v>
      </c>
      <c r="H4" s="40">
        <v>1977</v>
      </c>
      <c r="I4" s="39">
        <v>1978</v>
      </c>
      <c r="J4" s="40">
        <v>1979</v>
      </c>
      <c r="K4" s="39">
        <v>1980</v>
      </c>
      <c r="L4" s="41">
        <v>1981</v>
      </c>
      <c r="M4" s="42">
        <v>1982</v>
      </c>
      <c r="N4" s="417">
        <v>1983</v>
      </c>
      <c r="O4" s="418">
        <v>1984</v>
      </c>
      <c r="P4" s="417">
        <v>1985</v>
      </c>
      <c r="Q4" s="418">
        <v>1986</v>
      </c>
      <c r="R4" s="40">
        <v>1987</v>
      </c>
      <c r="S4" s="39">
        <v>1988</v>
      </c>
      <c r="T4" s="40">
        <v>1989</v>
      </c>
      <c r="U4" s="43">
        <v>1990</v>
      </c>
      <c r="V4" s="44">
        <v>1991</v>
      </c>
      <c r="W4" s="45">
        <v>1992</v>
      </c>
      <c r="X4" s="45">
        <v>1993</v>
      </c>
      <c r="Y4" s="46">
        <v>1994</v>
      </c>
      <c r="Z4" s="45">
        <v>1995</v>
      </c>
      <c r="AA4" s="46">
        <v>1996</v>
      </c>
      <c r="AB4" s="45">
        <v>1997</v>
      </c>
      <c r="AC4" s="46">
        <v>1998</v>
      </c>
      <c r="AD4" s="45">
        <v>1999</v>
      </c>
      <c r="AE4" s="46">
        <v>2000</v>
      </c>
      <c r="AF4" s="47">
        <v>2001</v>
      </c>
      <c r="AG4" s="45">
        <v>2002</v>
      </c>
      <c r="AH4" s="45">
        <v>2003</v>
      </c>
      <c r="AI4" s="46">
        <v>2004</v>
      </c>
      <c r="AJ4" s="45">
        <v>2005</v>
      </c>
      <c r="AK4" s="46">
        <v>2006</v>
      </c>
      <c r="AL4" s="418">
        <v>2007</v>
      </c>
      <c r="AM4" s="46">
        <v>2008</v>
      </c>
      <c r="AN4" s="45">
        <v>2009</v>
      </c>
      <c r="AO4" s="46">
        <v>2010</v>
      </c>
      <c r="AP4" s="44">
        <v>2011</v>
      </c>
      <c r="AQ4" s="45">
        <v>2012</v>
      </c>
      <c r="AR4" s="43">
        <v>2013</v>
      </c>
      <c r="AS4" s="48">
        <v>2014</v>
      </c>
      <c r="AT4" s="39">
        <v>2015</v>
      </c>
      <c r="AU4" s="40">
        <v>2016</v>
      </c>
      <c r="AV4" s="39">
        <v>2017</v>
      </c>
      <c r="AW4" s="45">
        <v>2018</v>
      </c>
      <c r="AX4" s="586">
        <v>2019</v>
      </c>
      <c r="AY4" s="49">
        <v>2020</v>
      </c>
      <c r="AZ4" s="50">
        <v>2021</v>
      </c>
      <c r="BA4" s="39">
        <v>2022</v>
      </c>
      <c r="BB4" s="40">
        <v>2023</v>
      </c>
      <c r="BC4" s="39">
        <v>2024</v>
      </c>
      <c r="BD4" s="40">
        <v>2025</v>
      </c>
      <c r="BE4" s="578">
        <v>2026</v>
      </c>
      <c r="BF4" s="40">
        <v>2027</v>
      </c>
      <c r="BG4" s="39">
        <v>2028</v>
      </c>
      <c r="BH4" s="40">
        <v>2029</v>
      </c>
      <c r="BI4" s="39">
        <v>2030</v>
      </c>
      <c r="BJ4" s="50">
        <v>2031</v>
      </c>
      <c r="BK4" s="39">
        <v>2032</v>
      </c>
      <c r="BL4" s="40">
        <v>2033</v>
      </c>
      <c r="BM4" s="39">
        <v>2034</v>
      </c>
      <c r="BN4" s="40">
        <v>2035</v>
      </c>
      <c r="BO4" s="39">
        <v>2036</v>
      </c>
      <c r="BP4" s="40">
        <v>2037</v>
      </c>
      <c r="BQ4" s="578">
        <v>2038</v>
      </c>
      <c r="BR4" s="40">
        <v>2039</v>
      </c>
      <c r="BS4" s="39">
        <v>2040</v>
      </c>
      <c r="BT4" s="50">
        <v>2041</v>
      </c>
      <c r="BU4" s="39">
        <v>2042</v>
      </c>
      <c r="BV4" s="40">
        <v>2043</v>
      </c>
      <c r="BW4" s="39">
        <v>2044</v>
      </c>
      <c r="BX4" s="40">
        <v>2045</v>
      </c>
      <c r="BY4" s="39">
        <v>2046</v>
      </c>
      <c r="BZ4" s="40">
        <v>2047</v>
      </c>
      <c r="CA4" s="417">
        <v>2048</v>
      </c>
      <c r="CB4" s="418">
        <v>2049</v>
      </c>
      <c r="CC4" s="582">
        <v>2050</v>
      </c>
      <c r="CD4" s="51" t="s">
        <v>85</v>
      </c>
      <c r="CE4" s="51" t="s">
        <v>85</v>
      </c>
    </row>
    <row r="5" spans="1:83" ht="14.25" customHeight="1" x14ac:dyDescent="0.4">
      <c r="A5" s="52"/>
      <c r="B5" s="53" t="s">
        <v>86</v>
      </c>
      <c r="C5" s="54">
        <v>1</v>
      </c>
      <c r="D5" s="55">
        <v>2</v>
      </c>
      <c r="E5" s="54">
        <v>3</v>
      </c>
      <c r="F5" s="54">
        <v>4</v>
      </c>
      <c r="G5" s="55">
        <v>5</v>
      </c>
      <c r="H5" s="54">
        <v>6</v>
      </c>
      <c r="I5" s="54">
        <v>7</v>
      </c>
      <c r="J5" s="55">
        <v>8</v>
      </c>
      <c r="K5" s="54">
        <v>9</v>
      </c>
      <c r="L5" s="56">
        <v>10</v>
      </c>
      <c r="M5" s="57">
        <v>11</v>
      </c>
      <c r="N5" s="420">
        <v>12</v>
      </c>
      <c r="O5" s="420">
        <v>13</v>
      </c>
      <c r="P5" s="419">
        <v>14</v>
      </c>
      <c r="Q5" s="420">
        <v>15</v>
      </c>
      <c r="R5" s="54">
        <v>16</v>
      </c>
      <c r="S5" s="55">
        <v>17</v>
      </c>
      <c r="T5" s="54">
        <v>18</v>
      </c>
      <c r="U5" s="58">
        <v>19</v>
      </c>
      <c r="V5" s="59">
        <v>20</v>
      </c>
      <c r="W5" s="60">
        <v>21</v>
      </c>
      <c r="X5" s="60">
        <v>22</v>
      </c>
      <c r="Y5" s="61">
        <v>23</v>
      </c>
      <c r="Z5" s="60">
        <v>24</v>
      </c>
      <c r="AA5" s="60">
        <v>25</v>
      </c>
      <c r="AB5" s="61">
        <v>26</v>
      </c>
      <c r="AC5" s="60">
        <v>27</v>
      </c>
      <c r="AD5" s="60">
        <v>28</v>
      </c>
      <c r="AE5" s="61">
        <v>29</v>
      </c>
      <c r="AF5" s="62">
        <v>30</v>
      </c>
      <c r="AG5" s="54">
        <v>31</v>
      </c>
      <c r="AH5" s="55">
        <v>32</v>
      </c>
      <c r="AI5" s="54">
        <v>33</v>
      </c>
      <c r="AJ5" s="54">
        <v>34</v>
      </c>
      <c r="AK5" s="55">
        <v>35</v>
      </c>
      <c r="AL5" s="420">
        <v>36</v>
      </c>
      <c r="AM5" s="54">
        <v>37</v>
      </c>
      <c r="AN5" s="55">
        <v>38</v>
      </c>
      <c r="AO5" s="54">
        <v>39</v>
      </c>
      <c r="AP5" s="63">
        <v>40</v>
      </c>
      <c r="AQ5" s="54">
        <v>41</v>
      </c>
      <c r="AR5" s="58">
        <v>42</v>
      </c>
      <c r="AS5" s="58">
        <v>43</v>
      </c>
      <c r="AT5" s="55">
        <v>44</v>
      </c>
      <c r="AU5" s="54">
        <v>45</v>
      </c>
      <c r="AV5" s="54">
        <v>46</v>
      </c>
      <c r="AW5" s="55">
        <v>47</v>
      </c>
      <c r="AX5" s="587">
        <v>48</v>
      </c>
      <c r="AY5" s="64">
        <v>49</v>
      </c>
      <c r="AZ5" s="63">
        <v>50</v>
      </c>
      <c r="BA5" s="54">
        <v>51</v>
      </c>
      <c r="BB5" s="54">
        <v>52</v>
      </c>
      <c r="BC5" s="55">
        <v>53</v>
      </c>
      <c r="BD5" s="54">
        <v>54</v>
      </c>
      <c r="BE5" s="579">
        <v>55</v>
      </c>
      <c r="BF5" s="55">
        <v>56</v>
      </c>
      <c r="BG5" s="54">
        <v>57</v>
      </c>
      <c r="BH5" s="54">
        <v>58</v>
      </c>
      <c r="BI5" s="55">
        <v>59</v>
      </c>
      <c r="BJ5" s="63">
        <v>60</v>
      </c>
      <c r="BK5" s="54">
        <v>61</v>
      </c>
      <c r="BL5" s="55">
        <v>62</v>
      </c>
      <c r="BM5" s="54">
        <v>63</v>
      </c>
      <c r="BN5" s="54">
        <v>64</v>
      </c>
      <c r="BO5" s="55">
        <v>65</v>
      </c>
      <c r="BP5" s="54">
        <v>66</v>
      </c>
      <c r="BQ5" s="579">
        <v>67</v>
      </c>
      <c r="BR5" s="55">
        <v>68</v>
      </c>
      <c r="BS5" s="54">
        <v>69</v>
      </c>
      <c r="BT5" s="63">
        <v>70</v>
      </c>
      <c r="BU5" s="54">
        <v>71</v>
      </c>
      <c r="BV5" s="54">
        <v>72</v>
      </c>
      <c r="BW5" s="54">
        <v>73</v>
      </c>
      <c r="BX5" s="55">
        <v>74</v>
      </c>
      <c r="BY5" s="54">
        <v>75</v>
      </c>
      <c r="BZ5" s="55">
        <v>76</v>
      </c>
      <c r="CA5" s="420">
        <v>77</v>
      </c>
      <c r="CB5" s="419">
        <v>78</v>
      </c>
      <c r="CC5" s="579">
        <v>79</v>
      </c>
      <c r="CD5" s="37"/>
      <c r="CE5" s="37"/>
    </row>
    <row r="6" spans="1:83" ht="14.25" customHeight="1" x14ac:dyDescent="0.4">
      <c r="A6" s="52"/>
      <c r="B6" s="53" t="s">
        <v>87</v>
      </c>
      <c r="C6" s="65">
        <v>1</v>
      </c>
      <c r="D6" s="66">
        <v>2</v>
      </c>
      <c r="E6" s="66">
        <v>3</v>
      </c>
      <c r="F6" s="66">
        <v>4</v>
      </c>
      <c r="G6" s="66">
        <v>5</v>
      </c>
      <c r="H6" s="66">
        <v>6</v>
      </c>
      <c r="I6" s="66">
        <v>7</v>
      </c>
      <c r="J6" s="66">
        <v>8</v>
      </c>
      <c r="K6" s="66">
        <v>9</v>
      </c>
      <c r="L6" s="67">
        <v>10</v>
      </c>
      <c r="M6" s="68" t="s">
        <v>88</v>
      </c>
      <c r="N6" s="69">
        <v>1</v>
      </c>
      <c r="O6" s="69">
        <v>2</v>
      </c>
      <c r="P6" s="69">
        <v>3</v>
      </c>
      <c r="Q6" s="69">
        <v>4</v>
      </c>
      <c r="R6" s="69">
        <v>5</v>
      </c>
      <c r="S6" s="69">
        <v>6</v>
      </c>
      <c r="T6" s="69">
        <v>7</v>
      </c>
      <c r="U6" s="70" t="s">
        <v>89</v>
      </c>
      <c r="V6" s="71">
        <v>1</v>
      </c>
      <c r="W6" s="72">
        <v>2</v>
      </c>
      <c r="X6" s="72">
        <v>3</v>
      </c>
      <c r="Y6" s="72">
        <v>4</v>
      </c>
      <c r="Z6" s="72">
        <v>5</v>
      </c>
      <c r="AA6" s="72">
        <v>6</v>
      </c>
      <c r="AB6" s="72">
        <v>7</v>
      </c>
      <c r="AC6" s="72">
        <v>8</v>
      </c>
      <c r="AD6" s="72">
        <v>9</v>
      </c>
      <c r="AE6" s="72">
        <v>10</v>
      </c>
      <c r="AF6" s="73" t="s">
        <v>90</v>
      </c>
      <c r="AG6" s="69">
        <v>1</v>
      </c>
      <c r="AH6" s="66">
        <v>2</v>
      </c>
      <c r="AI6" s="69">
        <v>3</v>
      </c>
      <c r="AJ6" s="66">
        <v>4</v>
      </c>
      <c r="AK6" s="69">
        <v>5</v>
      </c>
      <c r="AL6" s="422">
        <v>6</v>
      </c>
      <c r="AM6" s="69">
        <v>7</v>
      </c>
      <c r="AN6" s="66">
        <v>8</v>
      </c>
      <c r="AO6" s="421">
        <v>9</v>
      </c>
      <c r="AP6" s="423">
        <v>10</v>
      </c>
      <c r="AQ6" s="69">
        <v>11</v>
      </c>
      <c r="AR6" s="70" t="s">
        <v>91</v>
      </c>
      <c r="AS6" s="70" t="s">
        <v>92</v>
      </c>
      <c r="AT6" s="66">
        <v>2</v>
      </c>
      <c r="AU6" s="69">
        <v>3</v>
      </c>
      <c r="AV6" s="69">
        <v>4</v>
      </c>
      <c r="AW6" s="66">
        <v>5</v>
      </c>
      <c r="AX6" s="588">
        <v>6</v>
      </c>
      <c r="AY6" s="74">
        <v>7</v>
      </c>
      <c r="AZ6" s="67">
        <v>8</v>
      </c>
      <c r="BA6" s="69">
        <v>9</v>
      </c>
      <c r="BB6" s="69">
        <v>10</v>
      </c>
      <c r="BC6" s="69">
        <v>11</v>
      </c>
      <c r="BD6" s="69">
        <v>12</v>
      </c>
      <c r="BE6" s="580" t="s">
        <v>93</v>
      </c>
      <c r="BF6" s="66">
        <v>1</v>
      </c>
      <c r="BG6" s="69">
        <v>2</v>
      </c>
      <c r="BH6" s="66">
        <v>3</v>
      </c>
      <c r="BI6" s="69">
        <v>4</v>
      </c>
      <c r="BJ6" s="67">
        <v>5</v>
      </c>
      <c r="BK6" s="69">
        <v>6</v>
      </c>
      <c r="BL6" s="66">
        <v>7</v>
      </c>
      <c r="BM6" s="69">
        <v>8</v>
      </c>
      <c r="BN6" s="66">
        <v>9</v>
      </c>
      <c r="BO6" s="69">
        <v>10</v>
      </c>
      <c r="BP6" s="66">
        <v>11</v>
      </c>
      <c r="BQ6" s="580" t="s">
        <v>94</v>
      </c>
      <c r="BR6" s="66">
        <v>1</v>
      </c>
      <c r="BS6" s="69">
        <v>2</v>
      </c>
      <c r="BT6" s="67">
        <v>3</v>
      </c>
      <c r="BU6" s="69">
        <v>4</v>
      </c>
      <c r="BV6" s="66">
        <v>5</v>
      </c>
      <c r="BW6" s="69">
        <v>6</v>
      </c>
      <c r="BX6" s="66">
        <v>7</v>
      </c>
      <c r="BY6" s="69">
        <v>8</v>
      </c>
      <c r="BZ6" s="66">
        <v>9</v>
      </c>
      <c r="CA6" s="422">
        <v>10</v>
      </c>
      <c r="CB6" s="421">
        <v>11</v>
      </c>
      <c r="CC6" s="583" t="s">
        <v>95</v>
      </c>
      <c r="CD6" s="37"/>
      <c r="CE6" s="37"/>
    </row>
    <row r="7" spans="1:83" ht="14.25" customHeight="1" thickBot="1" x14ac:dyDescent="0.45">
      <c r="A7" s="75"/>
      <c r="B7" s="76"/>
      <c r="C7" s="77"/>
      <c r="D7" s="78"/>
      <c r="E7" s="78"/>
      <c r="F7" s="78"/>
      <c r="G7" s="78"/>
      <c r="H7" s="78"/>
      <c r="I7" s="78"/>
      <c r="J7" s="78"/>
      <c r="K7" s="78"/>
      <c r="L7" s="79"/>
      <c r="M7" s="80"/>
      <c r="N7" s="81"/>
      <c r="O7" s="81"/>
      <c r="P7" s="81"/>
      <c r="Q7" s="81"/>
      <c r="R7" s="81"/>
      <c r="S7" s="81"/>
      <c r="T7" s="81"/>
      <c r="U7" s="82"/>
      <c r="V7" s="83"/>
      <c r="W7" s="84"/>
      <c r="X7" s="84"/>
      <c r="Y7" s="84"/>
      <c r="Z7" s="84"/>
      <c r="AA7" s="84"/>
      <c r="AB7" s="84"/>
      <c r="AC7" s="84"/>
      <c r="AD7" s="84"/>
      <c r="AE7" s="84"/>
      <c r="AF7" s="85"/>
      <c r="AG7" s="86"/>
      <c r="AH7" s="87" t="s">
        <v>96</v>
      </c>
      <c r="AI7" s="81"/>
      <c r="AJ7" s="78"/>
      <c r="AK7" s="81"/>
      <c r="AL7" s="78"/>
      <c r="AM7" s="81"/>
      <c r="AN7" s="78"/>
      <c r="AO7" s="81"/>
      <c r="AP7" s="79"/>
      <c r="AQ7" s="81"/>
      <c r="AR7" s="82"/>
      <c r="AS7" s="82"/>
      <c r="AT7" s="78"/>
      <c r="AU7" s="81"/>
      <c r="AV7" s="81"/>
      <c r="AW7" s="87" t="s">
        <v>97</v>
      </c>
      <c r="AX7" s="589"/>
      <c r="AY7" s="88"/>
      <c r="AZ7" s="79"/>
      <c r="BA7" s="81"/>
      <c r="BB7" s="81"/>
      <c r="BC7" s="81"/>
      <c r="BD7" s="81"/>
      <c r="BE7" s="581"/>
      <c r="BF7" s="78"/>
      <c r="BG7" s="81"/>
      <c r="BH7" s="78"/>
      <c r="BI7" s="81"/>
      <c r="BJ7" s="79"/>
      <c r="BK7" s="81"/>
      <c r="BL7" s="78"/>
      <c r="BM7" s="81"/>
      <c r="BN7" s="78"/>
      <c r="BO7" s="81"/>
      <c r="BP7" s="78"/>
      <c r="BQ7" s="581"/>
      <c r="BR7" s="78"/>
      <c r="BS7" s="81"/>
      <c r="BT7" s="79"/>
      <c r="BU7" s="81"/>
      <c r="BV7" s="78"/>
      <c r="BW7" s="81"/>
      <c r="BX7" s="78"/>
      <c r="BY7" s="81"/>
      <c r="BZ7" s="78"/>
      <c r="CA7" s="424"/>
      <c r="CB7" s="425"/>
      <c r="CC7" s="584"/>
      <c r="CD7" s="89"/>
      <c r="CE7" s="89"/>
    </row>
    <row r="8" spans="1:83" ht="14.25" customHeight="1" x14ac:dyDescent="0.4">
      <c r="A8" s="798" t="s">
        <v>98</v>
      </c>
      <c r="B8" s="799"/>
      <c r="C8" s="90"/>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2"/>
      <c r="AW8" s="92"/>
      <c r="AX8" s="91"/>
      <c r="AY8" s="93"/>
      <c r="AZ8" s="91"/>
      <c r="BA8" s="91"/>
      <c r="BB8" s="91"/>
      <c r="BC8" s="91"/>
      <c r="BD8" s="91"/>
      <c r="BE8" s="91"/>
      <c r="BF8" s="91"/>
      <c r="BG8" s="91"/>
      <c r="BH8" s="91"/>
      <c r="BI8" s="91"/>
      <c r="BJ8" s="91"/>
      <c r="BK8" s="91"/>
      <c r="BL8" s="91"/>
      <c r="BM8" s="91"/>
      <c r="BN8" s="91"/>
      <c r="BO8" s="91"/>
      <c r="BP8" s="91"/>
      <c r="BQ8" s="91"/>
      <c r="BR8" s="91"/>
      <c r="BS8" s="91"/>
      <c r="BT8" s="91"/>
      <c r="BU8" s="91"/>
      <c r="BV8" s="91"/>
      <c r="BW8" s="91"/>
      <c r="BX8" s="91"/>
      <c r="BY8" s="91"/>
      <c r="BZ8" s="91"/>
      <c r="CA8" s="91"/>
      <c r="CB8" s="91"/>
      <c r="CC8" s="91"/>
      <c r="CD8" s="94"/>
      <c r="CE8" s="94"/>
    </row>
    <row r="9" spans="1:83" s="410" customFormat="1" ht="14.25" customHeight="1" x14ac:dyDescent="0.4">
      <c r="A9" s="794" t="s">
        <v>99</v>
      </c>
      <c r="B9" s="795"/>
      <c r="C9" s="95"/>
      <c r="D9" s="95"/>
      <c r="E9" s="95"/>
      <c r="F9" s="95"/>
      <c r="G9" s="95"/>
      <c r="H9" s="95"/>
      <c r="I9" s="95"/>
      <c r="J9" s="95"/>
      <c r="K9" s="95"/>
      <c r="L9" s="96"/>
      <c r="M9" s="97"/>
      <c r="N9" s="95"/>
      <c r="O9" s="95"/>
      <c r="P9" s="95"/>
      <c r="Q9" s="95"/>
      <c r="R9" s="95"/>
      <c r="S9" s="95"/>
      <c r="T9" s="95"/>
      <c r="U9" s="95"/>
      <c r="V9" s="98"/>
      <c r="W9" s="95"/>
      <c r="X9" s="95"/>
      <c r="Y9" s="95"/>
      <c r="Z9" s="95"/>
      <c r="AA9" s="95"/>
      <c r="AB9" s="95"/>
      <c r="AC9" s="95"/>
      <c r="AD9" s="95"/>
      <c r="AE9" s="95"/>
      <c r="AF9" s="98"/>
      <c r="AG9" s="95"/>
      <c r="AH9" s="95"/>
      <c r="AI9" s="95"/>
      <c r="AJ9" s="95"/>
      <c r="AK9" s="95"/>
      <c r="AL9" s="95"/>
      <c r="AM9" s="95"/>
      <c r="AN9" s="95"/>
      <c r="AO9" s="95"/>
      <c r="AP9" s="98"/>
      <c r="AQ9" s="95"/>
      <c r="AR9" s="95"/>
      <c r="AS9" s="95"/>
      <c r="AT9" s="95"/>
      <c r="AU9" s="95"/>
      <c r="AV9" s="95"/>
      <c r="AW9" s="95"/>
      <c r="AX9" s="96"/>
      <c r="AY9" s="99"/>
      <c r="AZ9" s="98"/>
      <c r="BA9" s="95"/>
      <c r="BB9" s="95"/>
      <c r="BC9" s="95"/>
      <c r="BD9" s="95"/>
      <c r="BE9" s="95"/>
      <c r="BF9" s="95"/>
      <c r="BG9" s="95"/>
      <c r="BH9" s="95"/>
      <c r="BI9" s="95"/>
      <c r="BJ9" s="98"/>
      <c r="BK9" s="95"/>
      <c r="BL9" s="95"/>
      <c r="BM9" s="95"/>
      <c r="BN9" s="95"/>
      <c r="BO9" s="95"/>
      <c r="BP9" s="95"/>
      <c r="BQ9" s="95"/>
      <c r="BR9" s="95"/>
      <c r="BS9" s="95"/>
      <c r="BT9" s="98"/>
      <c r="BU9" s="95"/>
      <c r="BV9" s="95"/>
      <c r="BW9" s="95"/>
      <c r="BX9" s="95"/>
      <c r="BY9" s="95"/>
      <c r="BZ9" s="100"/>
      <c r="CA9" s="100"/>
      <c r="CB9" s="95"/>
      <c r="CC9" s="95"/>
      <c r="CD9" s="101">
        <f>SUM(C9:CC9)</f>
        <v>0</v>
      </c>
      <c r="CE9" s="101">
        <f>SUM(D9:CD9)</f>
        <v>0</v>
      </c>
    </row>
    <row r="10" spans="1:83" s="410" customFormat="1" ht="14.25" customHeight="1" x14ac:dyDescent="0.4">
      <c r="A10" s="824" t="s">
        <v>100</v>
      </c>
      <c r="B10" s="825"/>
      <c r="C10" s="97"/>
      <c r="D10" s="100"/>
      <c r="E10" s="100"/>
      <c r="F10" s="100"/>
      <c r="G10" s="100"/>
      <c r="H10" s="100"/>
      <c r="I10" s="100"/>
      <c r="J10" s="100"/>
      <c r="K10" s="100"/>
      <c r="L10" s="102"/>
      <c r="M10" s="97"/>
      <c r="N10" s="100"/>
      <c r="O10" s="100"/>
      <c r="P10" s="100"/>
      <c r="Q10" s="100" t="s">
        <v>538</v>
      </c>
      <c r="R10" s="100"/>
      <c r="S10" s="100"/>
      <c r="T10" s="100" t="s">
        <v>539</v>
      </c>
      <c r="U10" s="100"/>
      <c r="V10" s="98"/>
      <c r="W10" s="95" t="s">
        <v>539</v>
      </c>
      <c r="X10" s="100"/>
      <c r="Y10" s="100"/>
      <c r="Z10" s="100"/>
      <c r="AA10" s="100"/>
      <c r="AB10" s="100"/>
      <c r="AC10" s="100"/>
      <c r="AD10" s="100"/>
      <c r="AE10" s="100"/>
      <c r="AF10" s="98">
        <v>38739</v>
      </c>
      <c r="AG10" s="95"/>
      <c r="AH10" s="100"/>
      <c r="AI10" s="100"/>
      <c r="AJ10" s="100"/>
      <c r="AK10" s="100"/>
      <c r="AL10" s="100"/>
      <c r="AM10" s="100"/>
      <c r="AN10" s="100"/>
      <c r="AO10" s="100"/>
      <c r="AP10" s="98"/>
      <c r="AQ10" s="95"/>
      <c r="AR10" s="100">
        <v>21272.686110571576</v>
      </c>
      <c r="AS10" s="100">
        <v>24500.8714353822</v>
      </c>
      <c r="AT10" s="100"/>
      <c r="AU10" s="100"/>
      <c r="AV10" s="100"/>
      <c r="AW10" s="95"/>
      <c r="AX10" s="102"/>
      <c r="AY10" s="99">
        <v>13420</v>
      </c>
      <c r="AZ10" s="103" t="s">
        <v>101</v>
      </c>
      <c r="BA10" s="95"/>
      <c r="BB10" s="100"/>
      <c r="BC10" s="100"/>
      <c r="BD10" s="100"/>
      <c r="BE10" s="100">
        <v>45000</v>
      </c>
      <c r="BF10" s="100"/>
      <c r="BG10" s="100"/>
      <c r="BH10" s="100"/>
      <c r="BI10" s="100"/>
      <c r="BJ10" s="103" t="s">
        <v>545</v>
      </c>
      <c r="BK10" s="95"/>
      <c r="BL10" s="100"/>
      <c r="BM10" s="100"/>
      <c r="BN10" s="100"/>
      <c r="BO10" s="100"/>
      <c r="BP10" s="102"/>
      <c r="BQ10" s="100">
        <v>45000</v>
      </c>
      <c r="BR10" s="100"/>
      <c r="BS10" s="100"/>
      <c r="BT10" s="98"/>
      <c r="BU10" s="95"/>
      <c r="BV10" s="100"/>
      <c r="BW10" s="100"/>
      <c r="BX10" s="100"/>
      <c r="BY10" s="100"/>
      <c r="BZ10" s="100"/>
      <c r="CA10" s="100"/>
      <c r="CB10" s="100"/>
      <c r="CC10" s="98">
        <v>45000</v>
      </c>
      <c r="CD10" s="790">
        <f>+SUM(CE10:CE15)</f>
        <v>1181326.8912250809</v>
      </c>
      <c r="CE10" s="101">
        <f t="shared" ref="CE10:CE49" si="0">SUM($D10:$CC10)</f>
        <v>232932.55754595378</v>
      </c>
    </row>
    <row r="11" spans="1:83" s="410" customFormat="1" ht="14.25" customHeight="1" x14ac:dyDescent="0.4">
      <c r="A11" s="824" t="s">
        <v>540</v>
      </c>
      <c r="B11" s="825"/>
      <c r="C11" s="97"/>
      <c r="D11" s="100"/>
      <c r="E11" s="100"/>
      <c r="F11" s="100"/>
      <c r="G11" s="100"/>
      <c r="H11" s="100"/>
      <c r="I11" s="100"/>
      <c r="J11" s="100"/>
      <c r="K11" s="100"/>
      <c r="L11" s="102"/>
      <c r="M11" s="97" t="s">
        <v>543</v>
      </c>
      <c r="N11" s="100">
        <v>35000</v>
      </c>
      <c r="O11" s="107" t="s">
        <v>542</v>
      </c>
      <c r="P11" s="100"/>
      <c r="Q11" s="100">
        <v>4315</v>
      </c>
      <c r="R11" s="100"/>
      <c r="S11" s="100"/>
      <c r="T11" s="100">
        <v>5000</v>
      </c>
      <c r="U11" s="100"/>
      <c r="V11" s="98"/>
      <c r="W11" s="95">
        <v>6180</v>
      </c>
      <c r="X11" s="100"/>
      <c r="Y11" s="100"/>
      <c r="Z11" s="100" t="s">
        <v>541</v>
      </c>
      <c r="AA11" s="100">
        <v>4841</v>
      </c>
      <c r="AB11" s="100"/>
      <c r="AC11" s="100"/>
      <c r="AD11" s="100" t="s">
        <v>541</v>
      </c>
      <c r="AE11" s="100">
        <v>4000</v>
      </c>
      <c r="AF11" s="98">
        <v>510</v>
      </c>
      <c r="AG11" s="105" t="s">
        <v>104</v>
      </c>
      <c r="AH11" s="100"/>
      <c r="AI11" s="100"/>
      <c r="AJ11" s="100">
        <v>1497</v>
      </c>
      <c r="AK11" s="100">
        <v>168</v>
      </c>
      <c r="AL11" s="100">
        <v>51140</v>
      </c>
      <c r="AM11" s="107" t="s">
        <v>501</v>
      </c>
      <c r="AN11" s="100"/>
      <c r="AO11" s="100"/>
      <c r="AP11" s="98"/>
      <c r="AQ11" s="95"/>
      <c r="AR11" s="100">
        <v>561.01107128352726</v>
      </c>
      <c r="AS11" s="100">
        <v>646.14595730404528</v>
      </c>
      <c r="AT11" s="100">
        <v>6850</v>
      </c>
      <c r="AU11" s="100"/>
      <c r="AV11" s="100"/>
      <c r="AW11" s="95">
        <v>382</v>
      </c>
      <c r="AX11" s="102"/>
      <c r="AY11" s="99">
        <v>5720</v>
      </c>
      <c r="AZ11" s="103"/>
      <c r="BA11" s="106"/>
      <c r="BB11" s="100"/>
      <c r="BC11" s="100"/>
      <c r="BD11" s="100" t="s">
        <v>541</v>
      </c>
      <c r="BE11" s="100">
        <v>6000</v>
      </c>
      <c r="BF11" s="107"/>
      <c r="BG11" s="100"/>
      <c r="BH11" s="100">
        <v>1500</v>
      </c>
      <c r="BI11" s="100">
        <v>200</v>
      </c>
      <c r="BJ11" s="98">
        <v>67000</v>
      </c>
      <c r="BK11" s="108"/>
      <c r="BL11" s="100"/>
      <c r="BM11" s="100"/>
      <c r="BN11" s="100"/>
      <c r="BO11" s="100"/>
      <c r="BP11" s="102" t="s">
        <v>541</v>
      </c>
      <c r="BQ11" s="100">
        <v>6000</v>
      </c>
      <c r="BR11" s="100"/>
      <c r="BS11" s="100"/>
      <c r="BT11" s="98"/>
      <c r="BU11" s="95"/>
      <c r="BV11" s="100" t="s">
        <v>541</v>
      </c>
      <c r="BW11" s="100">
        <v>6000</v>
      </c>
      <c r="BX11" s="100"/>
      <c r="BY11" s="100"/>
      <c r="BZ11" s="100"/>
      <c r="CA11" s="100"/>
      <c r="CB11" s="100" t="s">
        <v>541</v>
      </c>
      <c r="CC11" s="98">
        <v>6000</v>
      </c>
      <c r="CD11" s="822"/>
      <c r="CE11" s="101">
        <f t="shared" si="0"/>
        <v>219510.15702858759</v>
      </c>
    </row>
    <row r="12" spans="1:83" s="410" customFormat="1" ht="14.25" customHeight="1" x14ac:dyDescent="0.4">
      <c r="A12" s="824" t="s">
        <v>489</v>
      </c>
      <c r="B12" s="825"/>
      <c r="C12" s="97"/>
      <c r="D12" s="100"/>
      <c r="E12" s="100"/>
      <c r="F12" s="100"/>
      <c r="G12" s="100"/>
      <c r="H12" s="100"/>
      <c r="I12" s="100"/>
      <c r="J12" s="100"/>
      <c r="K12" s="100"/>
      <c r="L12" s="102"/>
      <c r="M12" s="97"/>
      <c r="N12" s="100"/>
      <c r="O12" s="100"/>
      <c r="P12" s="100" t="s">
        <v>105</v>
      </c>
      <c r="Q12" s="100">
        <v>1400</v>
      </c>
      <c r="R12" s="100"/>
      <c r="S12" s="100"/>
      <c r="T12" s="100"/>
      <c r="U12" s="100">
        <v>23238</v>
      </c>
      <c r="V12" s="98"/>
      <c r="W12" s="95"/>
      <c r="X12" s="100"/>
      <c r="Y12" s="100"/>
      <c r="Z12" s="100"/>
      <c r="AA12" s="100"/>
      <c r="AB12" s="100"/>
      <c r="AC12" s="100"/>
      <c r="AD12" s="100"/>
      <c r="AE12" s="100"/>
      <c r="AF12" s="98">
        <v>12926</v>
      </c>
      <c r="AG12" s="95"/>
      <c r="AH12" s="100"/>
      <c r="AI12" s="100"/>
      <c r="AJ12" s="100" t="s">
        <v>106</v>
      </c>
      <c r="AK12" s="107" t="s">
        <v>107</v>
      </c>
      <c r="AL12" s="100"/>
      <c r="AM12" s="100"/>
      <c r="AN12" s="100"/>
      <c r="AO12" s="100"/>
      <c r="AP12" s="98"/>
      <c r="AQ12" s="95"/>
      <c r="AR12" s="100">
        <v>9151.4931003125384</v>
      </c>
      <c r="AS12" s="100">
        <v>10540.25592852224</v>
      </c>
      <c r="AT12" s="107" t="s">
        <v>500</v>
      </c>
      <c r="AU12" s="100"/>
      <c r="AV12" s="100"/>
      <c r="AW12" s="95" t="s">
        <v>108</v>
      </c>
      <c r="AX12" s="102"/>
      <c r="AY12" s="109" t="s">
        <v>544</v>
      </c>
      <c r="AZ12" s="98"/>
      <c r="BA12" s="95"/>
      <c r="BB12" s="100"/>
      <c r="BC12" s="100"/>
      <c r="BD12" s="100" t="s">
        <v>473</v>
      </c>
      <c r="BE12" s="100">
        <v>20000</v>
      </c>
      <c r="BF12" s="100"/>
      <c r="BG12" s="100"/>
      <c r="BH12" s="100" t="s">
        <v>547</v>
      </c>
      <c r="BI12" s="107" t="s">
        <v>109</v>
      </c>
      <c r="BJ12" s="98"/>
      <c r="BK12" s="95"/>
      <c r="BL12" s="100"/>
      <c r="BM12" s="100"/>
      <c r="BN12" s="100"/>
      <c r="BO12" s="100"/>
      <c r="BP12" s="102" t="s">
        <v>473</v>
      </c>
      <c r="BQ12" s="100">
        <v>20000</v>
      </c>
      <c r="BR12" s="100"/>
      <c r="BS12" s="100"/>
      <c r="BT12" s="98"/>
      <c r="BU12" s="95"/>
      <c r="BV12" s="100"/>
      <c r="BW12" s="100"/>
      <c r="BX12" s="100"/>
      <c r="BY12" s="100"/>
      <c r="BZ12" s="100"/>
      <c r="CA12" s="100"/>
      <c r="CB12" s="100" t="s">
        <v>473</v>
      </c>
      <c r="CC12" s="98">
        <v>20000</v>
      </c>
      <c r="CD12" s="822"/>
      <c r="CE12" s="101">
        <f t="shared" si="0"/>
        <v>117255.74902883478</v>
      </c>
    </row>
    <row r="13" spans="1:83" s="410" customFormat="1" ht="14.25" customHeight="1" x14ac:dyDescent="0.4">
      <c r="A13" s="824" t="s">
        <v>110</v>
      </c>
      <c r="B13" s="836"/>
      <c r="C13" s="95"/>
      <c r="D13" s="95"/>
      <c r="E13" s="95"/>
      <c r="F13" s="95"/>
      <c r="G13" s="95"/>
      <c r="H13" s="95"/>
      <c r="I13" s="95"/>
      <c r="J13" s="95"/>
      <c r="K13" s="95"/>
      <c r="L13" s="96"/>
      <c r="M13" s="97"/>
      <c r="N13" s="95"/>
      <c r="O13" s="95"/>
      <c r="P13" s="95"/>
      <c r="Q13" s="95"/>
      <c r="R13" s="95"/>
      <c r="S13" s="95"/>
      <c r="T13" s="95"/>
      <c r="U13" s="95">
        <v>7049</v>
      </c>
      <c r="V13" s="103" t="s">
        <v>111</v>
      </c>
      <c r="W13" s="95"/>
      <c r="X13" s="95"/>
      <c r="Y13" s="95"/>
      <c r="Z13" s="95"/>
      <c r="AA13" s="95"/>
      <c r="AB13" s="95"/>
      <c r="AC13" s="95"/>
      <c r="AD13" s="95"/>
      <c r="AE13" s="95"/>
      <c r="AF13" s="98">
        <v>7223</v>
      </c>
      <c r="AG13" s="108" t="s">
        <v>111</v>
      </c>
      <c r="AH13" s="95"/>
      <c r="AI13" s="95"/>
      <c r="AJ13" s="95"/>
      <c r="AK13" s="95"/>
      <c r="AL13" s="95"/>
      <c r="AM13" s="95"/>
      <c r="AN13" s="95"/>
      <c r="AO13" s="95"/>
      <c r="AP13" s="98"/>
      <c r="AQ13" s="95"/>
      <c r="AR13" s="108" t="s">
        <v>490</v>
      </c>
      <c r="AS13" s="95"/>
      <c r="AT13" s="95"/>
      <c r="AU13" s="95"/>
      <c r="AV13" s="95"/>
      <c r="AW13" s="95"/>
      <c r="AX13" s="96"/>
      <c r="AY13" s="99"/>
      <c r="AZ13" s="98"/>
      <c r="BA13" s="95"/>
      <c r="BB13" s="95"/>
      <c r="BC13" s="95"/>
      <c r="BD13" s="95"/>
      <c r="BE13" s="95">
        <v>0</v>
      </c>
      <c r="BF13" s="95"/>
      <c r="BG13" s="95"/>
      <c r="BH13" s="95" t="s">
        <v>546</v>
      </c>
      <c r="BI13" s="95"/>
      <c r="BJ13" s="98"/>
      <c r="BK13" s="95"/>
      <c r="BL13" s="95"/>
      <c r="BM13" s="95"/>
      <c r="BN13" s="95"/>
      <c r="BO13" s="95"/>
      <c r="BP13" s="95"/>
      <c r="BQ13" s="95">
        <v>0</v>
      </c>
      <c r="BR13" s="95"/>
      <c r="BS13" s="95"/>
      <c r="BT13" s="98"/>
      <c r="BU13" s="95"/>
      <c r="BV13" s="95"/>
      <c r="BW13" s="95"/>
      <c r="BX13" s="95"/>
      <c r="BY13" s="95"/>
      <c r="BZ13" s="100"/>
      <c r="CA13" s="100"/>
      <c r="CB13" s="95"/>
      <c r="CC13" s="95">
        <v>0</v>
      </c>
      <c r="CD13" s="822"/>
      <c r="CE13" s="101">
        <f t="shared" si="0"/>
        <v>14272</v>
      </c>
    </row>
    <row r="14" spans="1:83" s="410" customFormat="1" ht="14.25" customHeight="1" x14ac:dyDescent="0.4">
      <c r="A14" s="824" t="s">
        <v>112</v>
      </c>
      <c r="B14" s="825"/>
      <c r="C14" s="97"/>
      <c r="D14" s="100"/>
      <c r="E14" s="100"/>
      <c r="F14" s="100"/>
      <c r="G14" s="100"/>
      <c r="H14" s="100"/>
      <c r="I14" s="100"/>
      <c r="J14" s="100"/>
      <c r="K14" s="100"/>
      <c r="L14" s="102"/>
      <c r="M14" s="97"/>
      <c r="N14" s="100">
        <v>86600</v>
      </c>
      <c r="O14" s="107" t="s">
        <v>113</v>
      </c>
      <c r="P14" s="100"/>
      <c r="Q14" s="100"/>
      <c r="R14" s="100"/>
      <c r="S14" s="100"/>
      <c r="T14" s="100"/>
      <c r="U14" s="100">
        <v>100527</v>
      </c>
      <c r="V14" s="98">
        <v>1175</v>
      </c>
      <c r="W14" s="108" t="s">
        <v>536</v>
      </c>
      <c r="X14" s="100"/>
      <c r="Y14" s="100"/>
      <c r="Z14" s="100">
        <v>7807</v>
      </c>
      <c r="AA14" s="107" t="s">
        <v>535</v>
      </c>
      <c r="AB14" s="100"/>
      <c r="AC14" s="100"/>
      <c r="AD14" s="100"/>
      <c r="AE14" s="100"/>
      <c r="AF14" s="98">
        <v>59583</v>
      </c>
      <c r="AG14" s="108" t="s">
        <v>114</v>
      </c>
      <c r="AH14" s="100"/>
      <c r="AI14" s="100"/>
      <c r="AJ14" s="100"/>
      <c r="AK14" s="100"/>
      <c r="AL14" s="100"/>
      <c r="AM14" s="100"/>
      <c r="AN14" s="100"/>
      <c r="AO14" s="100"/>
      <c r="AP14" s="98"/>
      <c r="AQ14" s="95"/>
      <c r="AR14" s="100">
        <v>20812.799317535711</v>
      </c>
      <c r="AS14" s="100">
        <v>23971.195627990746</v>
      </c>
      <c r="AT14" s="107" t="s">
        <v>474</v>
      </c>
      <c r="AU14" s="100"/>
      <c r="AV14" s="100"/>
      <c r="AW14" s="95"/>
      <c r="AX14" s="102"/>
      <c r="AY14" s="99"/>
      <c r="AZ14" s="98"/>
      <c r="BA14" s="95"/>
      <c r="BB14" s="100"/>
      <c r="BC14" s="100"/>
      <c r="BD14" s="100"/>
      <c r="BE14" s="100">
        <v>45000</v>
      </c>
      <c r="BF14" s="107" t="s">
        <v>484</v>
      </c>
      <c r="BG14" s="100"/>
      <c r="BH14" s="100"/>
      <c r="BI14" s="100"/>
      <c r="BJ14" s="98"/>
      <c r="BK14" s="95"/>
      <c r="BL14" s="100"/>
      <c r="BM14" s="100"/>
      <c r="BN14" s="100"/>
      <c r="BO14" s="100"/>
      <c r="BP14" s="102"/>
      <c r="BQ14" s="100">
        <v>45000</v>
      </c>
      <c r="BR14" s="107" t="s">
        <v>484</v>
      </c>
      <c r="BS14" s="100"/>
      <c r="BT14" s="98"/>
      <c r="BU14" s="95"/>
      <c r="BV14" s="100"/>
      <c r="BW14" s="100"/>
      <c r="BX14" s="100"/>
      <c r="BY14" s="100"/>
      <c r="BZ14" s="100"/>
      <c r="CA14" s="100"/>
      <c r="CB14" s="100" t="s">
        <v>485</v>
      </c>
      <c r="CC14" s="98">
        <v>45000</v>
      </c>
      <c r="CD14" s="822"/>
      <c r="CE14" s="101">
        <f t="shared" si="0"/>
        <v>435475.99494552647</v>
      </c>
    </row>
    <row r="15" spans="1:83" s="410" customFormat="1" ht="14.25" customHeight="1" x14ac:dyDescent="0.4">
      <c r="A15" s="824" t="s">
        <v>115</v>
      </c>
      <c r="B15" s="825"/>
      <c r="C15" s="97"/>
      <c r="D15" s="100"/>
      <c r="E15" s="100"/>
      <c r="F15" s="100"/>
      <c r="G15" s="100"/>
      <c r="H15" s="411"/>
      <c r="I15" s="100"/>
      <c r="J15" s="100"/>
      <c r="K15" s="100"/>
      <c r="L15" s="102"/>
      <c r="M15" s="97"/>
      <c r="N15" s="100">
        <v>14700</v>
      </c>
      <c r="O15" s="100"/>
      <c r="P15" s="100"/>
      <c r="Q15" s="411"/>
      <c r="R15" s="100"/>
      <c r="S15" s="100"/>
      <c r="T15" s="100"/>
      <c r="U15" s="100">
        <v>6757</v>
      </c>
      <c r="V15" s="103"/>
      <c r="W15" s="95"/>
      <c r="X15" s="100"/>
      <c r="Y15" s="100"/>
      <c r="Z15" s="100"/>
      <c r="AA15" s="100"/>
      <c r="AB15" s="95"/>
      <c r="AC15" s="100"/>
      <c r="AD15" s="100"/>
      <c r="AE15" s="100"/>
      <c r="AF15" s="98">
        <v>20379</v>
      </c>
      <c r="AG15" s="108" t="s">
        <v>116</v>
      </c>
      <c r="AH15" s="100"/>
      <c r="AI15" s="100"/>
      <c r="AJ15" s="100"/>
      <c r="AK15" s="100"/>
      <c r="AL15" s="100"/>
      <c r="AM15" s="100"/>
      <c r="AN15" s="100"/>
      <c r="AO15" s="100"/>
      <c r="AP15" s="98"/>
      <c r="AQ15" s="95"/>
      <c r="AR15" s="100">
        <v>13962.772831211483</v>
      </c>
      <c r="AS15" s="100">
        <v>16081.659844966716</v>
      </c>
      <c r="AT15" s="107" t="s">
        <v>475</v>
      </c>
      <c r="AU15" s="100"/>
      <c r="AV15" s="100"/>
      <c r="AW15" s="95"/>
      <c r="AX15" s="102"/>
      <c r="AY15" s="99"/>
      <c r="AZ15" s="98"/>
      <c r="BA15" s="95"/>
      <c r="BB15" s="100"/>
      <c r="BC15" s="100"/>
      <c r="BD15" s="100"/>
      <c r="BE15" s="100">
        <v>30000</v>
      </c>
      <c r="BF15" s="107" t="s">
        <v>476</v>
      </c>
      <c r="BG15" s="100"/>
      <c r="BH15" s="100"/>
      <c r="BI15" s="100"/>
      <c r="BJ15" s="98"/>
      <c r="BK15" s="95"/>
      <c r="BL15" s="100"/>
      <c r="BM15" s="100"/>
      <c r="BN15" s="100"/>
      <c r="BO15" s="100"/>
      <c r="BP15" s="102"/>
      <c r="BQ15" s="100">
        <v>30000</v>
      </c>
      <c r="BR15" s="107" t="s">
        <v>476</v>
      </c>
      <c r="BS15" s="100"/>
      <c r="BT15" s="98"/>
      <c r="BU15" s="95"/>
      <c r="BV15" s="100"/>
      <c r="BW15" s="100"/>
      <c r="BX15" s="100"/>
      <c r="BY15" s="100"/>
      <c r="BZ15" s="100"/>
      <c r="CA15" s="100"/>
      <c r="CB15" s="100" t="s">
        <v>477</v>
      </c>
      <c r="CC15" s="98">
        <v>30000</v>
      </c>
      <c r="CD15" s="823"/>
      <c r="CE15" s="101">
        <f t="shared" si="0"/>
        <v>161880.4326761782</v>
      </c>
    </row>
    <row r="16" spans="1:83" s="410" customFormat="1" ht="14.25" customHeight="1" x14ac:dyDescent="0.4">
      <c r="A16" s="816" t="s">
        <v>117</v>
      </c>
      <c r="B16" s="817"/>
      <c r="C16" s="110"/>
      <c r="D16" s="111"/>
      <c r="E16" s="111"/>
      <c r="F16" s="111"/>
      <c r="G16" s="111"/>
      <c r="H16" s="111"/>
      <c r="I16" s="111"/>
      <c r="J16" s="111"/>
      <c r="K16" s="111"/>
      <c r="L16" s="112"/>
      <c r="M16" s="110"/>
      <c r="N16" s="111">
        <v>100</v>
      </c>
      <c r="O16" s="113" t="s">
        <v>118</v>
      </c>
      <c r="P16" s="111"/>
      <c r="Q16" s="111"/>
      <c r="R16" s="111"/>
      <c r="S16" s="111"/>
      <c r="T16" s="111" t="s">
        <v>119</v>
      </c>
      <c r="U16" s="114">
        <v>420</v>
      </c>
      <c r="V16" s="114">
        <v>8250</v>
      </c>
      <c r="W16" s="115"/>
      <c r="X16" s="111" t="s">
        <v>120</v>
      </c>
      <c r="Y16" s="111">
        <v>67</v>
      </c>
      <c r="Z16" s="111"/>
      <c r="AA16" s="113"/>
      <c r="AB16" s="111">
        <v>788</v>
      </c>
      <c r="AC16" s="111"/>
      <c r="AD16" s="111">
        <v>5004</v>
      </c>
      <c r="AE16" s="113"/>
      <c r="AF16" s="114">
        <v>263</v>
      </c>
      <c r="AG16" s="115" t="s">
        <v>121</v>
      </c>
      <c r="AH16" s="111"/>
      <c r="AI16" s="111">
        <v>1189</v>
      </c>
      <c r="AJ16" s="111" t="s">
        <v>122</v>
      </c>
      <c r="AK16" s="111"/>
      <c r="AL16" s="115"/>
      <c r="AM16" s="111"/>
      <c r="AN16" s="111"/>
      <c r="AO16" s="111"/>
      <c r="AP16" s="114"/>
      <c r="AQ16" s="116" t="s">
        <v>478</v>
      </c>
      <c r="AR16" s="111">
        <v>10021.974952766055</v>
      </c>
      <c r="AS16" s="111">
        <v>11542.83566118694</v>
      </c>
      <c r="AT16" s="111"/>
      <c r="AU16" s="117" t="s">
        <v>123</v>
      </c>
      <c r="AV16" s="111">
        <v>12960</v>
      </c>
      <c r="AW16" s="116"/>
      <c r="AX16" s="112"/>
      <c r="AY16" s="118"/>
      <c r="AZ16" s="114"/>
      <c r="BA16" s="116"/>
      <c r="BB16" s="113"/>
      <c r="BC16" s="111"/>
      <c r="BD16" s="111"/>
      <c r="BE16" s="111">
        <v>7000</v>
      </c>
      <c r="BF16" s="113"/>
      <c r="BG16" s="111"/>
      <c r="BH16" s="111"/>
      <c r="BI16" s="111"/>
      <c r="BJ16" s="114"/>
      <c r="BK16" s="116"/>
      <c r="BL16" s="111"/>
      <c r="BM16" s="111"/>
      <c r="BN16" s="111"/>
      <c r="BO16" s="111"/>
      <c r="BP16" s="112" t="s">
        <v>479</v>
      </c>
      <c r="BQ16" s="111">
        <v>22000</v>
      </c>
      <c r="BR16" s="111"/>
      <c r="BS16" s="111"/>
      <c r="BT16" s="114"/>
      <c r="BU16" s="116"/>
      <c r="BV16" s="111"/>
      <c r="BW16" s="111"/>
      <c r="BX16" s="111"/>
      <c r="BY16" s="111"/>
      <c r="BZ16" s="111"/>
      <c r="CA16" s="111"/>
      <c r="CB16" s="111" t="s">
        <v>480</v>
      </c>
      <c r="CC16" s="114">
        <v>7000</v>
      </c>
      <c r="CD16" s="790">
        <f>+SUM(CE16:CE23)</f>
        <v>111014.81061395298</v>
      </c>
      <c r="CE16" s="119">
        <f t="shared" si="0"/>
        <v>86605.810613952985</v>
      </c>
    </row>
    <row r="17" spans="1:88" s="410" customFormat="1" ht="14.25" customHeight="1" x14ac:dyDescent="0.15">
      <c r="A17" s="818"/>
      <c r="B17" s="819"/>
      <c r="C17" s="120" ph="1"/>
      <c r="D17" s="120" ph="1"/>
      <c r="E17" s="120" ph="1"/>
      <c r="F17" s="120" ph="1"/>
      <c r="G17" s="120" ph="1"/>
      <c r="H17" s="120" ph="1"/>
      <c r="I17" s="120" ph="1"/>
      <c r="J17" s="120" ph="1"/>
      <c r="K17" s="120" ph="1"/>
      <c r="L17" s="121" ph="1"/>
      <c r="M17" s="122" ph="1"/>
      <c r="N17" s="120" ph="1">
        <v>845</v>
      </c>
      <c r="O17" s="123" t="s">
        <v>124</v>
      </c>
      <c r="P17" s="120" ph="1"/>
      <c r="Q17" s="120" ph="1"/>
      <c r="R17" s="120" ph="1"/>
      <c r="S17" s="120" ph="1"/>
      <c r="T17" s="120" t="s">
        <v>125</v>
      </c>
      <c r="U17" s="120" ph="1">
        <v>273</v>
      </c>
      <c r="V17" s="152" t="s">
        <v>537</v>
      </c>
      <c r="W17" s="123"/>
      <c r="X17" s="120" ph="1"/>
      <c r="Y17" s="120" ph="1"/>
      <c r="Z17" s="120"/>
      <c r="AA17" s="120" ph="1"/>
      <c r="AB17" s="120" t="s">
        <v>126</v>
      </c>
      <c r="AC17" s="120" ph="1"/>
      <c r="AD17" s="123" t="s">
        <v>127</v>
      </c>
      <c r="AE17" s="120" ph="1"/>
      <c r="AF17" s="124" ph="1">
        <v>463</v>
      </c>
      <c r="AG17" s="123" t="s">
        <v>128</v>
      </c>
      <c r="AH17" s="120"/>
      <c r="AI17" s="120" ph="1"/>
      <c r="AJ17" s="120" ph="1"/>
      <c r="AK17" s="120" ph="1"/>
      <c r="AL17" s="120" ph="1"/>
      <c r="AM17" s="120" ph="1"/>
      <c r="AN17" s="120" ph="1"/>
      <c r="AO17" s="120" ph="1"/>
      <c r="AP17" s="124" ph="1"/>
      <c r="AQ17" s="120" ph="1"/>
      <c r="AR17" s="120" ph="1">
        <v>0</v>
      </c>
      <c r="AS17" s="120" ph="1">
        <v>0</v>
      </c>
      <c r="AT17" s="120" ph="1"/>
      <c r="AU17" s="120" ph="1"/>
      <c r="AV17" s="120" ph="1"/>
      <c r="AW17" s="120" ph="1"/>
      <c r="AX17" s="121" ph="1"/>
      <c r="AY17" s="125" ph="1"/>
      <c r="AZ17" s="124" ph="1"/>
      <c r="BA17" s="120"/>
      <c r="BB17" s="120" ph="1"/>
      <c r="BC17" s="120" ph="1"/>
      <c r="BD17" s="120" ph="1"/>
      <c r="BE17" s="123" t="s">
        <v>481</v>
      </c>
      <c r="BF17" s="120" ph="1"/>
      <c r="BG17" s="120" ph="1"/>
      <c r="BH17" s="120" ph="1"/>
      <c r="BI17" s="120" ph="1"/>
      <c r="BJ17" s="124" ph="1"/>
      <c r="BK17" s="120" ph="1"/>
      <c r="BL17" s="120" ph="1"/>
      <c r="BM17" s="120" ph="1"/>
      <c r="BN17" s="120" ph="1"/>
      <c r="BO17" s="120" ph="1"/>
      <c r="BP17" s="120" ph="1"/>
      <c r="BQ17" s="120" ph="1">
        <v>0</v>
      </c>
      <c r="BR17" s="120" ph="1"/>
      <c r="BS17" s="120" ph="1"/>
      <c r="BT17" s="124" ph="1"/>
      <c r="BU17" s="120" ph="1"/>
      <c r="BV17" s="120" ph="1"/>
      <c r="BW17" s="120" ph="1"/>
      <c r="BX17" s="120" ph="1"/>
      <c r="BY17" s="120" ph="1"/>
      <c r="BZ17" s="126" ph="1"/>
      <c r="CA17" s="126" ph="1"/>
      <c r="CB17" s="120" ph="1"/>
      <c r="CC17" s="120" ph="1">
        <v>0</v>
      </c>
      <c r="CD17" s="822"/>
      <c r="CE17" s="127">
        <f t="shared" si="0"/>
        <v>1581</v>
      </c>
      <c r="CI17" s="410" ph="1"/>
      <c r="CJ17" s="410" ph="1"/>
    </row>
    <row r="18" spans="1:88" s="410" customFormat="1" ht="14.25" customHeight="1" x14ac:dyDescent="0.15">
      <c r="A18" s="818"/>
      <c r="B18" s="819"/>
      <c r="C18" s="120" ph="1"/>
      <c r="D18" s="120" ph="1"/>
      <c r="E18" s="120" ph="1"/>
      <c r="F18" s="120" ph="1"/>
      <c r="G18" s="120" ph="1"/>
      <c r="H18" s="120" ph="1"/>
      <c r="I18" s="120" ph="1"/>
      <c r="J18" s="120" ph="1"/>
      <c r="K18" s="120" ph="1"/>
      <c r="L18" s="121" ph="1"/>
      <c r="M18" s="122" ph="1"/>
      <c r="N18" s="120" ph="1">
        <v>4022</v>
      </c>
      <c r="O18" s="123" t="s">
        <v>129</v>
      </c>
      <c r="P18" s="120" ph="1"/>
      <c r="Q18" s="120" ph="1"/>
      <c r="R18" s="120" ph="1"/>
      <c r="S18" s="120" ph="1"/>
      <c r="T18" s="120" t="s">
        <v>130</v>
      </c>
      <c r="U18" s="120" ph="1">
        <v>238</v>
      </c>
      <c r="V18" s="124"/>
      <c r="W18" s="123"/>
      <c r="X18" s="120" ph="1"/>
      <c r="Y18" s="120" ph="1"/>
      <c r="Z18" s="120" ph="1"/>
      <c r="AA18" s="120" ph="1"/>
      <c r="AB18" s="120" ph="1"/>
      <c r="AC18" s="120" ph="1"/>
      <c r="AD18" s="120" ph="1"/>
      <c r="AE18" s="120" ph="1"/>
      <c r="AF18" s="124" ph="1">
        <v>541</v>
      </c>
      <c r="AG18" s="123" t="s">
        <v>131</v>
      </c>
      <c r="AH18" s="120"/>
      <c r="AI18" s="120" ph="1"/>
      <c r="AJ18" s="120" ph="1"/>
      <c r="AK18" s="120" ph="1"/>
      <c r="AL18" s="120" ph="1"/>
      <c r="AM18" s="120" ph="1"/>
      <c r="AN18" s="120" ph="1"/>
      <c r="AO18" s="120" ph="1"/>
      <c r="AP18" s="124" ph="1"/>
      <c r="AQ18" s="120" ph="1"/>
      <c r="AR18" s="120" ph="1">
        <v>0</v>
      </c>
      <c r="AS18" s="120" ph="1">
        <v>0</v>
      </c>
      <c r="AT18" s="120" ph="1"/>
      <c r="AU18" s="120" ph="1"/>
      <c r="AV18" s="120" ph="1"/>
      <c r="AW18" s="120" ph="1"/>
      <c r="AX18" s="121" ph="1"/>
      <c r="AY18" s="125" ph="1"/>
      <c r="AZ18" s="124" ph="1"/>
      <c r="BA18" s="120" ph="1"/>
      <c r="BB18" s="120" ph="1"/>
      <c r="BC18" s="120" ph="1"/>
      <c r="BD18" s="120" ph="1"/>
      <c r="BE18" s="120" ph="1">
        <v>0</v>
      </c>
      <c r="BF18" s="120" ph="1"/>
      <c r="BG18" s="120" ph="1"/>
      <c r="BH18" s="120" ph="1"/>
      <c r="BI18" s="120" ph="1"/>
      <c r="BJ18" s="124" ph="1"/>
      <c r="BK18" s="120" ph="1"/>
      <c r="BL18" s="120" ph="1"/>
      <c r="BM18" s="120" ph="1"/>
      <c r="BN18" s="120" ph="1"/>
      <c r="BO18" s="120" ph="1"/>
      <c r="BP18" s="120" ph="1"/>
      <c r="BQ18" s="120" ph="1">
        <v>0</v>
      </c>
      <c r="BR18" s="120" ph="1"/>
      <c r="BS18" s="120" ph="1"/>
      <c r="BT18" s="124" ph="1"/>
      <c r="BU18" s="120" ph="1"/>
      <c r="BV18" s="120" ph="1"/>
      <c r="BW18" s="120" ph="1"/>
      <c r="BX18" s="120" ph="1"/>
      <c r="BY18" s="120" ph="1"/>
      <c r="BZ18" s="126" ph="1"/>
      <c r="CA18" s="126" ph="1"/>
      <c r="CB18" s="120" ph="1"/>
      <c r="CC18" s="120" ph="1">
        <v>0</v>
      </c>
      <c r="CD18" s="822"/>
      <c r="CE18" s="127">
        <f t="shared" si="0"/>
        <v>4801</v>
      </c>
      <c r="CI18" s="410" ph="1"/>
      <c r="CJ18" s="410" ph="1"/>
    </row>
    <row r="19" spans="1:88" s="410" customFormat="1" ht="14.25" customHeight="1" x14ac:dyDescent="0.15">
      <c r="A19" s="818"/>
      <c r="B19" s="819"/>
      <c r="C19" s="120" ph="1"/>
      <c r="D19" s="120" ph="1"/>
      <c r="E19" s="120" ph="1"/>
      <c r="F19" s="120" ph="1"/>
      <c r="G19" s="120" ph="1"/>
      <c r="H19" s="120" ph="1"/>
      <c r="I19" s="120" ph="1"/>
      <c r="J19" s="120" ph="1"/>
      <c r="K19" s="120" ph="1"/>
      <c r="L19" s="121" ph="1"/>
      <c r="M19" s="122" ph="1"/>
      <c r="N19" s="120" ph="1">
        <v>2000</v>
      </c>
      <c r="O19" s="123" t="s">
        <v>132</v>
      </c>
      <c r="P19" s="120" ph="1"/>
      <c r="Q19" s="120" ph="1"/>
      <c r="R19" s="120" ph="1"/>
      <c r="S19" s="120" ph="1"/>
      <c r="T19" s="120" ph="1"/>
      <c r="U19" s="120" ph="1"/>
      <c r="V19" s="124" ph="1"/>
      <c r="W19" s="120" ph="1"/>
      <c r="X19" s="120" ph="1"/>
      <c r="Y19" s="120" ph="1"/>
      <c r="Z19" s="120" ph="1"/>
      <c r="AA19" s="120" ph="1"/>
      <c r="AB19" s="120" ph="1"/>
      <c r="AC19" s="120" ph="1"/>
      <c r="AD19" s="120" ph="1"/>
      <c r="AE19" s="120" ph="1"/>
      <c r="AF19" s="124" ph="1">
        <v>387</v>
      </c>
      <c r="AG19" s="123" t="s">
        <v>133</v>
      </c>
      <c r="AH19" s="120"/>
      <c r="AI19" s="120" ph="1"/>
      <c r="AJ19" s="120" ph="1"/>
      <c r="AK19" s="120" ph="1"/>
      <c r="AL19" s="120" ph="1"/>
      <c r="AM19" s="120" ph="1"/>
      <c r="AN19" s="120" ph="1"/>
      <c r="AO19" s="120" ph="1"/>
      <c r="AP19" s="124" ph="1"/>
      <c r="AQ19" s="120" ph="1"/>
      <c r="AR19" s="120" ph="1">
        <v>0</v>
      </c>
      <c r="AS19" s="120" ph="1">
        <v>0</v>
      </c>
      <c r="AT19" s="120" ph="1"/>
      <c r="AU19" s="120" ph="1"/>
      <c r="AV19" s="120" ph="1"/>
      <c r="AW19" s="120" ph="1"/>
      <c r="AX19" s="121" ph="1"/>
      <c r="AY19" s="125" ph="1"/>
      <c r="AZ19" s="124" ph="1"/>
      <c r="BA19" s="120" ph="1"/>
      <c r="BB19" s="120" ph="1"/>
      <c r="BC19" s="120" ph="1"/>
      <c r="BD19" s="120" ph="1"/>
      <c r="BE19" s="120" ph="1">
        <v>0</v>
      </c>
      <c r="BF19" s="120" ph="1"/>
      <c r="BG19" s="120" ph="1"/>
      <c r="BH19" s="120" ph="1"/>
      <c r="BI19" s="120" ph="1"/>
      <c r="BJ19" s="124" ph="1"/>
      <c r="BK19" s="120" ph="1"/>
      <c r="BL19" s="120" ph="1"/>
      <c r="BM19" s="120" ph="1"/>
      <c r="BN19" s="120" ph="1"/>
      <c r="BO19" s="120" ph="1"/>
      <c r="BP19" s="120" ph="1"/>
      <c r="BQ19" s="120" ph="1">
        <v>0</v>
      </c>
      <c r="BR19" s="120" ph="1"/>
      <c r="BS19" s="120" ph="1"/>
      <c r="BT19" s="124" ph="1"/>
      <c r="BU19" s="120" ph="1"/>
      <c r="BV19" s="120" ph="1"/>
      <c r="BW19" s="120" ph="1"/>
      <c r="BX19" s="120" ph="1"/>
      <c r="BY19" s="120" ph="1"/>
      <c r="BZ19" s="126" ph="1"/>
      <c r="CA19" s="126" ph="1"/>
      <c r="CB19" s="120" ph="1"/>
      <c r="CC19" s="120" ph="1">
        <v>0</v>
      </c>
      <c r="CD19" s="822"/>
      <c r="CE19" s="127">
        <f t="shared" si="0"/>
        <v>2387</v>
      </c>
      <c r="CI19" s="410" ph="1"/>
      <c r="CJ19" s="410" ph="1"/>
    </row>
    <row r="20" spans="1:88" s="410" customFormat="1" ht="14.25" customHeight="1" x14ac:dyDescent="0.15">
      <c r="A20" s="818"/>
      <c r="B20" s="819"/>
      <c r="C20" s="120" ph="1"/>
      <c r="D20" s="120" ph="1"/>
      <c r="E20" s="120" ph="1"/>
      <c r="F20" s="120" ph="1"/>
      <c r="G20" s="120" ph="1"/>
      <c r="H20" s="120" ph="1"/>
      <c r="I20" s="120" ph="1"/>
      <c r="J20" s="120" ph="1"/>
      <c r="K20" s="120" ph="1"/>
      <c r="L20" s="121" ph="1"/>
      <c r="M20" s="122" ph="1"/>
      <c r="N20" s="120" ph="1">
        <v>1163</v>
      </c>
      <c r="O20" s="123" t="s">
        <v>121</v>
      </c>
      <c r="P20" s="120" ph="1"/>
      <c r="Q20" s="120"/>
      <c r="R20" s="120" ph="1"/>
      <c r="S20" s="120" ph="1"/>
      <c r="T20" s="120" ph="1"/>
      <c r="U20" s="120" ph="1"/>
      <c r="V20" s="124" ph="1"/>
      <c r="W20" s="120" ph="1"/>
      <c r="X20" s="120" ph="1"/>
      <c r="Y20" s="120" ph="1"/>
      <c r="Z20" s="120" ph="1"/>
      <c r="AA20" s="120" ph="1"/>
      <c r="AB20" s="120" ph="1"/>
      <c r="AC20" s="120" ph="1"/>
      <c r="AD20" s="120" ph="1"/>
      <c r="AE20" s="120" ph="1"/>
      <c r="AF20" s="124" ph="1">
        <v>112</v>
      </c>
      <c r="AG20" s="123" t="s">
        <v>134</v>
      </c>
      <c r="AH20" s="120"/>
      <c r="AI20" s="120" ph="1"/>
      <c r="AJ20" s="120" ph="1"/>
      <c r="AK20" s="120" ph="1"/>
      <c r="AL20" s="120" ph="1"/>
      <c r="AM20" s="120" ph="1"/>
      <c r="AN20" s="120" ph="1"/>
      <c r="AO20" s="120" ph="1"/>
      <c r="AP20" s="124" ph="1"/>
      <c r="AQ20" s="120" ph="1"/>
      <c r="AR20" s="120" ph="1">
        <v>0</v>
      </c>
      <c r="AS20" s="120" ph="1">
        <v>0</v>
      </c>
      <c r="AT20" s="120" ph="1"/>
      <c r="AU20" s="120" ph="1"/>
      <c r="AV20" s="120" ph="1"/>
      <c r="AW20" s="120" ph="1"/>
      <c r="AX20" s="121" ph="1"/>
      <c r="AY20" s="125" ph="1"/>
      <c r="AZ20" s="124" ph="1"/>
      <c r="BA20" s="120" ph="1"/>
      <c r="BB20" s="120" ph="1"/>
      <c r="BC20" s="120" ph="1"/>
      <c r="BD20" s="120" ph="1"/>
      <c r="BE20" s="120" ph="1">
        <v>0</v>
      </c>
      <c r="BF20" s="120" ph="1"/>
      <c r="BG20" s="120" ph="1"/>
      <c r="BH20" s="120" ph="1"/>
      <c r="BI20" s="120" ph="1"/>
      <c r="BJ20" s="124" ph="1"/>
      <c r="BK20" s="120" ph="1"/>
      <c r="BL20" s="120" ph="1"/>
      <c r="BM20" s="120" ph="1"/>
      <c r="BN20" s="120" ph="1"/>
      <c r="BO20" s="120" ph="1"/>
      <c r="BP20" s="120" ph="1"/>
      <c r="BQ20" s="120" ph="1">
        <v>0</v>
      </c>
      <c r="BR20" s="120" ph="1"/>
      <c r="BS20" s="120" ph="1"/>
      <c r="BT20" s="124" ph="1"/>
      <c r="BU20" s="120" ph="1"/>
      <c r="BV20" s="120" ph="1"/>
      <c r="BW20" s="120" ph="1"/>
      <c r="BX20" s="120" ph="1"/>
      <c r="BY20" s="120" ph="1"/>
      <c r="BZ20" s="126" ph="1"/>
      <c r="CA20" s="126" ph="1"/>
      <c r="CB20" s="120" ph="1"/>
      <c r="CC20" s="120" ph="1">
        <v>0</v>
      </c>
      <c r="CD20" s="822"/>
      <c r="CE20" s="127">
        <f t="shared" si="0"/>
        <v>1275</v>
      </c>
      <c r="CI20" s="410" ph="1"/>
      <c r="CJ20" s="410" ph="1"/>
    </row>
    <row r="21" spans="1:88" s="410" customFormat="1" ht="14.25" customHeight="1" x14ac:dyDescent="0.15">
      <c r="A21" s="818"/>
      <c r="B21" s="819"/>
      <c r="C21" s="120" ph="1"/>
      <c r="D21" s="120" ph="1"/>
      <c r="E21" s="120" ph="1"/>
      <c r="F21" s="120" ph="1"/>
      <c r="G21" s="120" ph="1"/>
      <c r="H21" s="120" ph="1"/>
      <c r="I21" s="120" ph="1"/>
      <c r="J21" s="120" ph="1"/>
      <c r="K21" s="120" ph="1"/>
      <c r="L21" s="121" ph="1"/>
      <c r="M21" s="122" ph="1"/>
      <c r="N21" s="120">
        <v>11645</v>
      </c>
      <c r="O21" s="123" t="s">
        <v>135</v>
      </c>
      <c r="P21" s="120" ph="1"/>
      <c r="Q21" s="120" ph="1"/>
      <c r="R21" s="120" ph="1"/>
      <c r="S21" s="120" ph="1"/>
      <c r="T21" s="120" ph="1"/>
      <c r="U21" s="120" ph="1"/>
      <c r="V21" s="124" ph="1"/>
      <c r="W21" s="120" ph="1"/>
      <c r="X21" s="120" ph="1"/>
      <c r="Y21" s="120" ph="1"/>
      <c r="Z21" s="120" ph="1"/>
      <c r="AA21" s="120" ph="1"/>
      <c r="AB21" s="120" ph="1"/>
      <c r="AC21" s="120" ph="1"/>
      <c r="AD21" s="120" ph="1"/>
      <c r="AE21" s="120" ph="1"/>
      <c r="AF21" s="124" ph="1">
        <v>105</v>
      </c>
      <c r="AG21" s="123" t="s">
        <v>136</v>
      </c>
      <c r="AH21" s="120"/>
      <c r="AI21" s="120" ph="1"/>
      <c r="AJ21" s="120" ph="1"/>
      <c r="AK21" s="120" ph="1"/>
      <c r="AL21" s="120" ph="1"/>
      <c r="AM21" s="120" ph="1"/>
      <c r="AN21" s="120" ph="1"/>
      <c r="AO21" s="120" ph="1"/>
      <c r="AP21" s="124" ph="1"/>
      <c r="AQ21" s="120" ph="1"/>
      <c r="AR21" s="120" ph="1">
        <v>0</v>
      </c>
      <c r="AS21" s="120" ph="1">
        <v>0</v>
      </c>
      <c r="AT21" s="120" ph="1"/>
      <c r="AU21" s="120" ph="1"/>
      <c r="AV21" s="120" ph="1"/>
      <c r="AW21" s="120" ph="1"/>
      <c r="AX21" s="121" ph="1"/>
      <c r="AY21" s="125" ph="1"/>
      <c r="AZ21" s="124" ph="1"/>
      <c r="BA21" s="120" ph="1"/>
      <c r="BB21" s="120" ph="1"/>
      <c r="BC21" s="120" ph="1"/>
      <c r="BD21" s="120" ph="1"/>
      <c r="BE21" s="120" ph="1">
        <v>0</v>
      </c>
      <c r="BF21" s="120" ph="1"/>
      <c r="BG21" s="120" ph="1"/>
      <c r="BH21" s="120" ph="1"/>
      <c r="BI21" s="120" ph="1"/>
      <c r="BJ21" s="124" ph="1"/>
      <c r="BK21" s="120" ph="1"/>
      <c r="BL21" s="120" ph="1"/>
      <c r="BM21" s="120" ph="1"/>
      <c r="BN21" s="120" ph="1"/>
      <c r="BO21" s="120" ph="1"/>
      <c r="BP21" s="120" ph="1"/>
      <c r="BQ21" s="120" ph="1">
        <v>0</v>
      </c>
      <c r="BR21" s="120" ph="1"/>
      <c r="BS21" s="120" ph="1"/>
      <c r="BT21" s="124" ph="1"/>
      <c r="BU21" s="120" ph="1"/>
      <c r="BV21" s="120" ph="1"/>
      <c r="BW21" s="120" ph="1"/>
      <c r="BX21" s="120" ph="1"/>
      <c r="BY21" s="120" ph="1"/>
      <c r="BZ21" s="126" ph="1"/>
      <c r="CA21" s="126" ph="1"/>
      <c r="CB21" s="120" ph="1"/>
      <c r="CC21" s="120" ph="1">
        <v>0</v>
      </c>
      <c r="CD21" s="822"/>
      <c r="CE21" s="127">
        <f t="shared" si="0"/>
        <v>11750</v>
      </c>
      <c r="CI21" s="410" ph="1"/>
      <c r="CJ21" s="410" ph="1"/>
    </row>
    <row r="22" spans="1:88" s="410" customFormat="1" ht="14.25" customHeight="1" x14ac:dyDescent="0.15">
      <c r="A22" s="818"/>
      <c r="B22" s="819"/>
      <c r="C22" s="168"/>
      <c r="D22" s="168"/>
      <c r="E22" s="168"/>
      <c r="F22" s="168"/>
      <c r="G22" s="168"/>
      <c r="H22" s="168"/>
      <c r="I22" s="168"/>
      <c r="J22" s="168"/>
      <c r="K22" s="233" ph="1"/>
      <c r="L22" s="169"/>
      <c r="M22" s="134"/>
      <c r="N22" s="168">
        <v>1900</v>
      </c>
      <c r="O22" s="171" t="s">
        <v>137</v>
      </c>
      <c r="P22" s="168"/>
      <c r="Q22" s="168"/>
      <c r="R22" s="168"/>
      <c r="S22" s="168"/>
      <c r="T22" s="168"/>
      <c r="U22" s="168"/>
      <c r="V22" s="170"/>
      <c r="W22" s="168"/>
      <c r="X22" s="168"/>
      <c r="Y22" s="168"/>
      <c r="Z22" s="168"/>
      <c r="AA22" s="168"/>
      <c r="AB22" s="168"/>
      <c r="AC22" s="168"/>
      <c r="AD22" s="168"/>
      <c r="AE22" s="168" t="s">
        <v>138</v>
      </c>
      <c r="AF22" s="170">
        <v>390</v>
      </c>
      <c r="AG22" s="171" t="s">
        <v>139</v>
      </c>
      <c r="AH22" s="168"/>
      <c r="AI22" s="168"/>
      <c r="AJ22" s="168"/>
      <c r="AK22" s="168"/>
      <c r="AL22" s="168"/>
      <c r="AM22" s="168"/>
      <c r="AN22" s="168"/>
      <c r="AO22" s="168"/>
      <c r="AP22" s="170"/>
      <c r="AQ22" s="168"/>
      <c r="AR22" s="168">
        <v>0</v>
      </c>
      <c r="AS22" s="168">
        <v>0</v>
      </c>
      <c r="AT22" s="168"/>
      <c r="AU22" s="168"/>
      <c r="AV22" s="168"/>
      <c r="AW22" s="168"/>
      <c r="AX22" s="169"/>
      <c r="AY22" s="404"/>
      <c r="AZ22" s="170"/>
      <c r="BA22" s="168"/>
      <c r="BB22" s="168"/>
      <c r="BC22" s="168"/>
      <c r="BD22" s="168"/>
      <c r="BE22" s="168">
        <v>0</v>
      </c>
      <c r="BF22" s="168"/>
      <c r="BG22" s="168"/>
      <c r="BH22" s="168"/>
      <c r="BI22" s="168"/>
      <c r="BJ22" s="170"/>
      <c r="BK22" s="168"/>
      <c r="BL22" s="168"/>
      <c r="BM22" s="168"/>
      <c r="BN22" s="168"/>
      <c r="BO22" s="168"/>
      <c r="BP22" s="168"/>
      <c r="BQ22" s="168">
        <v>0</v>
      </c>
      <c r="BR22" s="168"/>
      <c r="BS22" s="168"/>
      <c r="BT22" s="170"/>
      <c r="BU22" s="168"/>
      <c r="BV22" s="168"/>
      <c r="BW22" s="168"/>
      <c r="BX22" s="168"/>
      <c r="BY22" s="168"/>
      <c r="BZ22" s="403"/>
      <c r="CA22" s="403"/>
      <c r="CB22" s="168"/>
      <c r="CC22" s="168">
        <v>0</v>
      </c>
      <c r="CD22" s="822"/>
      <c r="CE22" s="119">
        <f t="shared" si="0"/>
        <v>2290</v>
      </c>
    </row>
    <row r="23" spans="1:88" s="410" customFormat="1" ht="14.25" customHeight="1" x14ac:dyDescent="0.15">
      <c r="A23" s="643"/>
      <c r="B23" s="644"/>
      <c r="C23" s="145"/>
      <c r="D23" s="143"/>
      <c r="E23" s="143"/>
      <c r="F23" s="143"/>
      <c r="G23" s="143"/>
      <c r="H23" s="143"/>
      <c r="I23" s="143"/>
      <c r="J23" s="143"/>
      <c r="K23" s="143" ph="1"/>
      <c r="L23" s="144"/>
      <c r="M23" s="145"/>
      <c r="N23" s="143">
        <v>325</v>
      </c>
      <c r="O23" s="147" t="s">
        <v>511</v>
      </c>
      <c r="P23" s="143"/>
      <c r="Q23" s="143"/>
      <c r="R23" s="143"/>
      <c r="S23" s="143"/>
      <c r="T23" s="143"/>
      <c r="U23" s="143"/>
      <c r="V23" s="146"/>
      <c r="W23" s="143"/>
      <c r="X23" s="143"/>
      <c r="Y23" s="143"/>
      <c r="Z23" s="143"/>
      <c r="AA23" s="143"/>
      <c r="AB23" s="143"/>
      <c r="AC23" s="143"/>
      <c r="AD23" s="143"/>
      <c r="AE23" s="143"/>
      <c r="AF23" s="146"/>
      <c r="AG23" s="147"/>
      <c r="AH23" s="143"/>
      <c r="AI23" s="143"/>
      <c r="AJ23" s="143"/>
      <c r="AK23" s="149"/>
      <c r="AL23" s="149"/>
      <c r="AM23" s="143"/>
      <c r="AN23" s="143"/>
      <c r="AO23" s="143"/>
      <c r="AP23" s="146"/>
      <c r="AQ23" s="143"/>
      <c r="AR23" s="143"/>
      <c r="AS23" s="143"/>
      <c r="AT23" s="143"/>
      <c r="AU23" s="143"/>
      <c r="AV23" s="143"/>
      <c r="AW23" s="143"/>
      <c r="AX23" s="144"/>
      <c r="AY23" s="212"/>
      <c r="AZ23" s="146"/>
      <c r="BA23" s="143"/>
      <c r="BB23" s="143"/>
      <c r="BC23" s="143"/>
      <c r="BD23" s="143"/>
      <c r="BE23" s="143"/>
      <c r="BF23" s="143"/>
      <c r="BG23" s="143"/>
      <c r="BH23" s="143"/>
      <c r="BI23" s="143"/>
      <c r="BJ23" s="146"/>
      <c r="BK23" s="143"/>
      <c r="BL23" s="143"/>
      <c r="BM23" s="143"/>
      <c r="BN23" s="143"/>
      <c r="BO23" s="143"/>
      <c r="BP23" s="149"/>
      <c r="BQ23" s="149"/>
      <c r="BR23" s="143"/>
      <c r="BS23" s="143"/>
      <c r="BT23" s="146"/>
      <c r="BU23" s="143"/>
      <c r="BV23" s="143"/>
      <c r="BW23" s="143"/>
      <c r="BX23" s="143"/>
      <c r="BY23" s="143"/>
      <c r="BZ23" s="149"/>
      <c r="CA23" s="149"/>
      <c r="CB23" s="143"/>
      <c r="CC23" s="146"/>
      <c r="CD23" s="823"/>
      <c r="CE23" s="150">
        <f t="shared" si="0"/>
        <v>325</v>
      </c>
    </row>
    <row r="24" spans="1:88" s="410" customFormat="1" ht="14.25" customHeight="1" x14ac:dyDescent="0.15">
      <c r="A24" s="824" t="s">
        <v>534</v>
      </c>
      <c r="B24" s="825"/>
      <c r="C24" s="130"/>
      <c r="D24" s="133"/>
      <c r="E24" s="133"/>
      <c r="F24" s="133"/>
      <c r="G24" s="133"/>
      <c r="H24" s="133">
        <v>3490</v>
      </c>
      <c r="I24" s="405" t="s">
        <v>141</v>
      </c>
      <c r="J24" s="133"/>
      <c r="K24" s="406" ph="1"/>
      <c r="L24" s="407"/>
      <c r="M24" s="134"/>
      <c r="N24" s="133">
        <v>15450</v>
      </c>
      <c r="O24" s="133"/>
      <c r="P24" s="133"/>
      <c r="Q24" s="133">
        <v>7000</v>
      </c>
      <c r="R24" s="133" t="s">
        <v>142</v>
      </c>
      <c r="S24" s="133"/>
      <c r="T24" s="133"/>
      <c r="U24" s="133">
        <v>26368</v>
      </c>
      <c r="V24" s="132"/>
      <c r="W24" s="128"/>
      <c r="X24" s="133"/>
      <c r="Y24" s="133"/>
      <c r="Z24" s="133"/>
      <c r="AA24" s="405"/>
      <c r="AB24" s="133"/>
      <c r="AC24" s="133" t="s">
        <v>143</v>
      </c>
      <c r="AD24" s="133">
        <v>630</v>
      </c>
      <c r="AE24" s="133">
        <v>893</v>
      </c>
      <c r="AF24" s="132">
        <v>25432</v>
      </c>
      <c r="AG24" s="128"/>
      <c r="AH24" s="133"/>
      <c r="AI24" s="133"/>
      <c r="AJ24" s="133"/>
      <c r="AK24" s="411"/>
      <c r="AL24" s="133"/>
      <c r="AM24" s="133"/>
      <c r="AN24" s="133"/>
      <c r="AO24" s="133"/>
      <c r="AP24" s="132"/>
      <c r="AQ24" s="128"/>
      <c r="AR24" s="133">
        <v>13143.615361185173</v>
      </c>
      <c r="AS24" s="133">
        <v>15138.193102961171</v>
      </c>
      <c r="AT24" s="133"/>
      <c r="AU24" s="133"/>
      <c r="AV24" s="133"/>
      <c r="AW24" s="128"/>
      <c r="AX24" s="407"/>
      <c r="AY24" s="153"/>
      <c r="AZ24" s="132"/>
      <c r="BA24" s="128"/>
      <c r="BB24" s="133"/>
      <c r="BC24" s="133"/>
      <c r="BD24" s="133"/>
      <c r="BE24" s="133">
        <v>28500</v>
      </c>
      <c r="BF24" s="133"/>
      <c r="BG24" s="133"/>
      <c r="BH24" s="133"/>
      <c r="BI24" s="133"/>
      <c r="BJ24" s="132"/>
      <c r="BK24" s="128"/>
      <c r="BL24" s="133"/>
      <c r="BM24" s="133"/>
      <c r="BN24" s="133"/>
      <c r="BO24" s="133"/>
      <c r="BP24" s="407"/>
      <c r="BQ24" s="133">
        <v>28500</v>
      </c>
      <c r="BR24" s="133"/>
      <c r="BS24" s="133"/>
      <c r="BT24" s="132"/>
      <c r="BU24" s="128"/>
      <c r="BV24" s="133"/>
      <c r="BW24" s="133"/>
      <c r="BX24" s="133"/>
      <c r="BY24" s="133"/>
      <c r="BZ24" s="133"/>
      <c r="CA24" s="133"/>
      <c r="CB24" s="133"/>
      <c r="CC24" s="98">
        <v>28500</v>
      </c>
      <c r="CD24" s="101">
        <f>SUM(C24:CC24)</f>
        <v>193044.80846414634</v>
      </c>
      <c r="CE24" s="101">
        <f t="shared" si="0"/>
        <v>193044.80846414634</v>
      </c>
    </row>
    <row r="25" spans="1:88" s="410" customFormat="1" ht="14.25" customHeight="1" x14ac:dyDescent="0.4">
      <c r="A25" s="826" t="s">
        <v>482</v>
      </c>
      <c r="B25" s="827"/>
      <c r="C25" s="135"/>
      <c r="D25" s="135"/>
      <c r="E25" s="135"/>
      <c r="F25" s="135"/>
      <c r="G25" s="135"/>
      <c r="H25" s="135"/>
      <c r="I25" s="135"/>
      <c r="J25" s="135"/>
      <c r="K25" s="135"/>
      <c r="L25" s="136"/>
      <c r="M25" s="137"/>
      <c r="N25" s="135">
        <v>2550</v>
      </c>
      <c r="O25" s="135"/>
      <c r="P25" s="135"/>
      <c r="Q25" s="135"/>
      <c r="R25" s="135"/>
      <c r="S25" s="135"/>
      <c r="T25" s="135"/>
      <c r="U25" s="135"/>
      <c r="V25" s="138"/>
      <c r="W25" s="135"/>
      <c r="X25" s="135"/>
      <c r="Y25" s="135" t="s">
        <v>144</v>
      </c>
      <c r="Z25" s="135">
        <v>1500</v>
      </c>
      <c r="AA25" s="135">
        <v>389</v>
      </c>
      <c r="AB25" s="135">
        <v>688</v>
      </c>
      <c r="AC25" s="139" t="s">
        <v>145</v>
      </c>
      <c r="AD25" s="135"/>
      <c r="AE25" s="135">
        <v>2600</v>
      </c>
      <c r="AF25" s="138">
        <v>902</v>
      </c>
      <c r="AG25" s="139" t="s">
        <v>146</v>
      </c>
      <c r="AH25" s="135"/>
      <c r="AI25" s="135"/>
      <c r="AJ25" s="135"/>
      <c r="AK25" s="135"/>
      <c r="AL25" s="135"/>
      <c r="AM25" s="135"/>
      <c r="AN25" s="135"/>
      <c r="AO25" s="135"/>
      <c r="AP25" s="138"/>
      <c r="AQ25" s="135"/>
      <c r="AR25" s="135">
        <v>9074.2524455706025</v>
      </c>
      <c r="AS25" s="135">
        <v>10451.293803965886</v>
      </c>
      <c r="AT25" s="135">
        <v>2084</v>
      </c>
      <c r="AU25" s="135"/>
      <c r="AV25" s="135"/>
      <c r="AW25" s="135"/>
      <c r="AX25" s="136"/>
      <c r="AY25" s="140"/>
      <c r="AZ25" s="138"/>
      <c r="BA25" s="135"/>
      <c r="BB25" s="135"/>
      <c r="BC25" s="135"/>
      <c r="BD25" s="135"/>
      <c r="BE25" s="135">
        <v>19500</v>
      </c>
      <c r="BF25" s="139" t="s">
        <v>486</v>
      </c>
      <c r="BG25" s="135"/>
      <c r="BH25" s="135"/>
      <c r="BI25" s="135"/>
      <c r="BJ25" s="138"/>
      <c r="BK25" s="135"/>
      <c r="BL25" s="135"/>
      <c r="BM25" s="135"/>
      <c r="BN25" s="135"/>
      <c r="BO25" s="135"/>
      <c r="BP25" s="135"/>
      <c r="BQ25" s="135">
        <v>19500</v>
      </c>
      <c r="BR25" s="139" t="s">
        <v>486</v>
      </c>
      <c r="BS25" s="135"/>
      <c r="BT25" s="138"/>
      <c r="BU25" s="135"/>
      <c r="BV25" s="135"/>
      <c r="BW25" s="135"/>
      <c r="BX25" s="135"/>
      <c r="BY25" s="135"/>
      <c r="BZ25" s="141"/>
      <c r="CA25" s="141"/>
      <c r="CB25" s="135" t="s">
        <v>487</v>
      </c>
      <c r="CC25" s="135">
        <v>19500</v>
      </c>
      <c r="CD25" s="790">
        <f>+SUM(CE25:CE26)</f>
        <v>104241.54624953648</v>
      </c>
      <c r="CE25" s="142">
        <f t="shared" si="0"/>
        <v>88738.546249536477</v>
      </c>
    </row>
    <row r="26" spans="1:88" s="410" customFormat="1" ht="14.25" customHeight="1" x14ac:dyDescent="0.4">
      <c r="A26" s="828"/>
      <c r="B26" s="829"/>
      <c r="C26" s="143"/>
      <c r="D26" s="143"/>
      <c r="E26" s="143"/>
      <c r="F26" s="143"/>
      <c r="G26" s="143"/>
      <c r="H26" s="143"/>
      <c r="I26" s="143"/>
      <c r="J26" s="143"/>
      <c r="K26" s="143"/>
      <c r="L26" s="144"/>
      <c r="M26" s="145"/>
      <c r="N26" s="143"/>
      <c r="O26" s="143"/>
      <c r="P26" s="143"/>
      <c r="Q26" s="143"/>
      <c r="R26" s="143"/>
      <c r="S26" s="143"/>
      <c r="T26" s="143"/>
      <c r="U26" s="143"/>
      <c r="V26" s="146"/>
      <c r="W26" s="143"/>
      <c r="X26" s="143"/>
      <c r="Y26" s="143"/>
      <c r="Z26" s="143"/>
      <c r="AA26" s="143" t="s">
        <v>147</v>
      </c>
      <c r="AB26" s="143"/>
      <c r="AC26" s="143"/>
      <c r="AD26" s="143"/>
      <c r="AE26" s="143"/>
      <c r="AF26" s="146">
        <v>9503</v>
      </c>
      <c r="AG26" s="147" t="s">
        <v>148</v>
      </c>
      <c r="AH26" s="143"/>
      <c r="AI26" s="143"/>
      <c r="AJ26" s="143"/>
      <c r="AK26" s="143"/>
      <c r="AL26" s="143"/>
      <c r="AM26" s="143"/>
      <c r="AN26" s="143"/>
      <c r="AO26" s="143"/>
      <c r="AP26" s="146"/>
      <c r="AQ26" s="143"/>
      <c r="AR26" s="147" t="s">
        <v>483</v>
      </c>
      <c r="AS26" s="143"/>
      <c r="AT26" s="147" t="s">
        <v>488</v>
      </c>
      <c r="AU26" s="143"/>
      <c r="AV26" s="143"/>
      <c r="AW26" s="143"/>
      <c r="AX26" s="144"/>
      <c r="AY26" s="148"/>
      <c r="AZ26" s="146"/>
      <c r="BA26" s="143"/>
      <c r="BB26" s="143"/>
      <c r="BC26" s="143"/>
      <c r="BD26" s="143"/>
      <c r="BE26" s="143">
        <v>2000</v>
      </c>
      <c r="BF26" s="147" t="s">
        <v>496</v>
      </c>
      <c r="BG26" s="143"/>
      <c r="BH26" s="143"/>
      <c r="BI26" s="143"/>
      <c r="BJ26" s="146"/>
      <c r="BK26" s="143"/>
      <c r="BL26" s="143"/>
      <c r="BM26" s="143"/>
      <c r="BN26" s="143"/>
      <c r="BO26" s="143"/>
      <c r="BP26" s="143"/>
      <c r="BQ26" s="143">
        <v>2000</v>
      </c>
      <c r="BR26" s="147" t="s">
        <v>496</v>
      </c>
      <c r="BS26" s="143"/>
      <c r="BT26" s="146"/>
      <c r="BU26" s="143"/>
      <c r="BV26" s="143"/>
      <c r="BW26" s="143"/>
      <c r="BX26" s="143"/>
      <c r="BY26" s="143"/>
      <c r="BZ26" s="149"/>
      <c r="CA26" s="149"/>
      <c r="CB26" s="143" t="s">
        <v>497</v>
      </c>
      <c r="CC26" s="143">
        <v>2000</v>
      </c>
      <c r="CD26" s="823"/>
      <c r="CE26" s="150">
        <f t="shared" si="0"/>
        <v>15503</v>
      </c>
    </row>
    <row r="27" spans="1:88" s="410" customFormat="1" ht="14.25" customHeight="1" x14ac:dyDescent="0.4">
      <c r="A27" s="830" t="s">
        <v>149</v>
      </c>
      <c r="B27" s="831"/>
      <c r="C27" s="137"/>
      <c r="D27" s="135"/>
      <c r="E27" s="135"/>
      <c r="F27" s="135"/>
      <c r="G27" s="135"/>
      <c r="H27" s="135"/>
      <c r="I27" s="135"/>
      <c r="J27" s="135"/>
      <c r="K27" s="135"/>
      <c r="L27" s="136"/>
      <c r="M27" s="137"/>
      <c r="N27" s="135"/>
      <c r="O27" s="135"/>
      <c r="P27" s="135"/>
      <c r="Q27" s="135"/>
      <c r="R27" s="135"/>
      <c r="S27" s="135"/>
      <c r="T27" s="135"/>
      <c r="U27" s="135">
        <v>4205</v>
      </c>
      <c r="V27" s="151" t="s">
        <v>150</v>
      </c>
      <c r="W27" s="135"/>
      <c r="X27" s="135"/>
      <c r="Y27" s="135"/>
      <c r="Z27" s="135"/>
      <c r="AA27" s="135"/>
      <c r="AB27" s="135"/>
      <c r="AC27" s="135"/>
      <c r="AD27" s="135"/>
      <c r="AE27" s="135"/>
      <c r="AF27" s="138">
        <v>15276</v>
      </c>
      <c r="AG27" s="139" t="s">
        <v>151</v>
      </c>
      <c r="AH27" s="135"/>
      <c r="AI27" s="135"/>
      <c r="AJ27" s="135"/>
      <c r="AK27" s="135"/>
      <c r="AL27" s="135"/>
      <c r="AM27" s="135"/>
      <c r="AN27" s="135"/>
      <c r="AO27" s="135"/>
      <c r="AP27" s="138"/>
      <c r="AQ27" s="135"/>
      <c r="AR27" s="135">
        <v>0</v>
      </c>
      <c r="AS27" s="135">
        <v>0</v>
      </c>
      <c r="AT27" s="135"/>
      <c r="AU27" s="135"/>
      <c r="AV27" s="135"/>
      <c r="AW27" s="135"/>
      <c r="AX27" s="136"/>
      <c r="AY27" s="140"/>
      <c r="AZ27" s="138"/>
      <c r="BA27" s="135"/>
      <c r="BB27" s="135"/>
      <c r="BC27" s="135"/>
      <c r="BD27" s="135"/>
      <c r="BE27" s="139" t="s">
        <v>498</v>
      </c>
      <c r="BF27" s="135"/>
      <c r="BG27" s="135"/>
      <c r="BH27" s="135"/>
      <c r="BI27" s="135"/>
      <c r="BJ27" s="138"/>
      <c r="BK27" s="135"/>
      <c r="BL27" s="135"/>
      <c r="BM27" s="135"/>
      <c r="BN27" s="135"/>
      <c r="BO27" s="135"/>
      <c r="BP27" s="135"/>
      <c r="BQ27" s="139" t="s">
        <v>498</v>
      </c>
      <c r="BR27" s="135"/>
      <c r="BS27" s="135"/>
      <c r="BT27" s="138"/>
      <c r="BU27" s="135"/>
      <c r="BV27" s="135"/>
      <c r="BW27" s="135"/>
      <c r="BX27" s="135"/>
      <c r="BY27" s="135"/>
      <c r="BZ27" s="141"/>
      <c r="CA27" s="141"/>
      <c r="CB27" s="135"/>
      <c r="CC27" s="135" t="s">
        <v>499</v>
      </c>
      <c r="CD27" s="757">
        <f>+SUM(CE27:CE30)</f>
        <v>108058</v>
      </c>
      <c r="CE27" s="142">
        <f t="shared" si="0"/>
        <v>19481</v>
      </c>
    </row>
    <row r="28" spans="1:88" s="410" customFormat="1" ht="14.25" customHeight="1" x14ac:dyDescent="0.4">
      <c r="A28" s="832"/>
      <c r="B28" s="833"/>
      <c r="C28" s="122"/>
      <c r="D28" s="120"/>
      <c r="E28" s="120"/>
      <c r="F28" s="120"/>
      <c r="G28" s="120"/>
      <c r="H28" s="120"/>
      <c r="I28" s="120"/>
      <c r="J28" s="120"/>
      <c r="K28" s="120"/>
      <c r="L28" s="121"/>
      <c r="M28" s="122"/>
      <c r="N28" s="120"/>
      <c r="O28" s="120"/>
      <c r="P28" s="120"/>
      <c r="Q28" s="120"/>
      <c r="R28" s="120"/>
      <c r="S28" s="120"/>
      <c r="T28" s="120"/>
      <c r="U28" s="120">
        <v>2402</v>
      </c>
      <c r="V28" s="152" t="s">
        <v>152</v>
      </c>
      <c r="W28" s="120"/>
      <c r="X28" s="120"/>
      <c r="Y28" s="120"/>
      <c r="Z28" s="120"/>
      <c r="AA28" s="120"/>
      <c r="AB28" s="120"/>
      <c r="AC28" s="120"/>
      <c r="AD28" s="120"/>
      <c r="AE28" s="120"/>
      <c r="AF28" s="124">
        <v>3816</v>
      </c>
      <c r="AG28" s="123" t="s">
        <v>152</v>
      </c>
      <c r="AH28" s="120"/>
      <c r="AI28" s="120"/>
      <c r="AJ28" s="120"/>
      <c r="AK28" s="120"/>
      <c r="AL28" s="120"/>
      <c r="AM28" s="120"/>
      <c r="AN28" s="120"/>
      <c r="AO28" s="120"/>
      <c r="AP28" s="124"/>
      <c r="AQ28" s="120"/>
      <c r="AR28" s="120">
        <v>0</v>
      </c>
      <c r="AS28" s="120">
        <v>0</v>
      </c>
      <c r="AT28" s="120"/>
      <c r="AU28" s="120"/>
      <c r="AV28" s="120"/>
      <c r="AW28" s="120"/>
      <c r="AX28" s="121"/>
      <c r="AY28" s="125"/>
      <c r="AZ28" s="124"/>
      <c r="BA28" s="120"/>
      <c r="BB28" s="120"/>
      <c r="BC28" s="120"/>
      <c r="BD28" s="120"/>
      <c r="BE28" s="120">
        <v>0</v>
      </c>
      <c r="BF28" s="120"/>
      <c r="BG28" s="120"/>
      <c r="BH28" s="120"/>
      <c r="BI28" s="120"/>
      <c r="BJ28" s="124"/>
      <c r="BK28" s="120"/>
      <c r="BL28" s="120"/>
      <c r="BM28" s="120"/>
      <c r="BN28" s="120"/>
      <c r="BO28" s="120"/>
      <c r="BP28" s="120"/>
      <c r="BQ28" s="120">
        <v>0</v>
      </c>
      <c r="BR28" s="120"/>
      <c r="BS28" s="120"/>
      <c r="BT28" s="124"/>
      <c r="BU28" s="120"/>
      <c r="BV28" s="120"/>
      <c r="BW28" s="120"/>
      <c r="BX28" s="120"/>
      <c r="BY28" s="120"/>
      <c r="BZ28" s="120"/>
      <c r="CA28" s="120"/>
      <c r="CB28" s="120"/>
      <c r="CC28" s="120">
        <v>0</v>
      </c>
      <c r="CD28" s="811"/>
      <c r="CE28" s="127">
        <f t="shared" si="0"/>
        <v>6218</v>
      </c>
    </row>
    <row r="29" spans="1:88" s="410" customFormat="1" ht="14.25" customHeight="1" x14ac:dyDescent="0.4">
      <c r="A29" s="832"/>
      <c r="B29" s="833"/>
      <c r="C29" s="122"/>
      <c r="D29" s="120"/>
      <c r="E29" s="120"/>
      <c r="F29" s="120"/>
      <c r="G29" s="120"/>
      <c r="H29" s="120"/>
      <c r="I29" s="120"/>
      <c r="J29" s="120"/>
      <c r="K29" s="120"/>
      <c r="L29" s="121"/>
      <c r="M29" s="122"/>
      <c r="N29" s="120"/>
      <c r="O29" s="120"/>
      <c r="P29" s="120"/>
      <c r="Q29" s="120"/>
      <c r="R29" s="120"/>
      <c r="S29" s="120"/>
      <c r="T29" s="120"/>
      <c r="U29" s="120"/>
      <c r="V29" s="124"/>
      <c r="W29" s="120"/>
      <c r="X29" s="120"/>
      <c r="Y29" s="120"/>
      <c r="Z29" s="120"/>
      <c r="AA29" s="120"/>
      <c r="AB29" s="120"/>
      <c r="AC29" s="120"/>
      <c r="AD29" s="120"/>
      <c r="AE29" s="120"/>
      <c r="AF29" s="124">
        <v>621</v>
      </c>
      <c r="AG29" s="123" t="s">
        <v>153</v>
      </c>
      <c r="AH29" s="120"/>
      <c r="AI29" s="120"/>
      <c r="AJ29" s="120"/>
      <c r="AK29" s="120"/>
      <c r="AL29" s="120"/>
      <c r="AM29" s="120"/>
      <c r="AN29" s="120"/>
      <c r="AO29" s="120"/>
      <c r="AP29" s="124"/>
      <c r="AQ29" s="120"/>
      <c r="AR29" s="120">
        <v>0</v>
      </c>
      <c r="AS29" s="120">
        <v>0</v>
      </c>
      <c r="AT29" s="120"/>
      <c r="AU29" s="120"/>
      <c r="AV29" s="120"/>
      <c r="AW29" s="120"/>
      <c r="AX29" s="121"/>
      <c r="AY29" s="125"/>
      <c r="AZ29" s="124"/>
      <c r="BA29" s="120"/>
      <c r="BB29" s="120"/>
      <c r="BC29" s="120"/>
      <c r="BD29" s="120"/>
      <c r="BE29" s="120">
        <v>0</v>
      </c>
      <c r="BF29" s="120"/>
      <c r="BG29" s="120"/>
      <c r="BH29" s="120"/>
      <c r="BI29" s="120"/>
      <c r="BJ29" s="124"/>
      <c r="BK29" s="120"/>
      <c r="BL29" s="120"/>
      <c r="BM29" s="120"/>
      <c r="BN29" s="120"/>
      <c r="BO29" s="120"/>
      <c r="BP29" s="120"/>
      <c r="BQ29" s="120">
        <v>0</v>
      </c>
      <c r="BR29" s="120"/>
      <c r="BS29" s="120"/>
      <c r="BT29" s="124"/>
      <c r="BU29" s="120"/>
      <c r="BV29" s="120"/>
      <c r="BW29" s="120"/>
      <c r="BX29" s="120"/>
      <c r="BY29" s="120"/>
      <c r="BZ29" s="120"/>
      <c r="CA29" s="120"/>
      <c r="CB29" s="120"/>
      <c r="CC29" s="120">
        <v>0</v>
      </c>
      <c r="CD29" s="811"/>
      <c r="CE29" s="127">
        <f t="shared" si="0"/>
        <v>621</v>
      </c>
    </row>
    <row r="30" spans="1:88" s="410" customFormat="1" ht="14.25" customHeight="1" x14ac:dyDescent="0.4">
      <c r="A30" s="834"/>
      <c r="B30" s="835"/>
      <c r="C30" s="128"/>
      <c r="D30" s="128"/>
      <c r="E30" s="128"/>
      <c r="F30" s="128"/>
      <c r="G30" s="128"/>
      <c r="H30" s="128"/>
      <c r="I30" s="128"/>
      <c r="J30" s="128"/>
      <c r="K30" s="128"/>
      <c r="L30" s="129"/>
      <c r="M30" s="130"/>
      <c r="N30" s="128"/>
      <c r="O30" s="128"/>
      <c r="P30" s="128"/>
      <c r="Q30" s="128"/>
      <c r="R30" s="128"/>
      <c r="S30" s="128"/>
      <c r="T30" s="128"/>
      <c r="U30" s="128"/>
      <c r="V30" s="132"/>
      <c r="W30" s="128"/>
      <c r="X30" s="128"/>
      <c r="Y30" s="128"/>
      <c r="Z30" s="128"/>
      <c r="AA30" s="128"/>
      <c r="AB30" s="128"/>
      <c r="AC30" s="128"/>
      <c r="AD30" s="128"/>
      <c r="AE30" s="128"/>
      <c r="AF30" s="132">
        <v>1738</v>
      </c>
      <c r="AG30" s="131" t="s">
        <v>154</v>
      </c>
      <c r="AH30" s="128"/>
      <c r="AI30" s="128"/>
      <c r="AJ30" s="128"/>
      <c r="AK30" s="128"/>
      <c r="AL30" s="128"/>
      <c r="AM30" s="128"/>
      <c r="AN30" s="128"/>
      <c r="AO30" s="128"/>
      <c r="AP30" s="132"/>
      <c r="AQ30" s="128"/>
      <c r="AR30" s="128">
        <v>0</v>
      </c>
      <c r="AS30" s="128">
        <v>0</v>
      </c>
      <c r="AT30" s="128"/>
      <c r="AU30" s="128"/>
      <c r="AV30" s="128"/>
      <c r="AW30" s="128"/>
      <c r="AX30" s="129"/>
      <c r="AY30" s="153"/>
      <c r="AZ30" s="132"/>
      <c r="BA30" s="128"/>
      <c r="BB30" s="128"/>
      <c r="BC30" s="128"/>
      <c r="BD30" s="128"/>
      <c r="BE30" s="128">
        <v>0</v>
      </c>
      <c r="BF30" s="128"/>
      <c r="BG30" s="128"/>
      <c r="BH30" s="128"/>
      <c r="BI30" s="128"/>
      <c r="BJ30" s="132"/>
      <c r="BK30" s="128"/>
      <c r="BL30" s="128"/>
      <c r="BM30" s="128"/>
      <c r="BN30" s="128"/>
      <c r="BO30" s="128"/>
      <c r="BP30" s="128"/>
      <c r="BQ30" s="128">
        <v>0</v>
      </c>
      <c r="BR30" s="128"/>
      <c r="BS30" s="128"/>
      <c r="BT30" s="132"/>
      <c r="BU30" s="128"/>
      <c r="BV30" s="128"/>
      <c r="BW30" s="128"/>
      <c r="BX30" s="128"/>
      <c r="BY30" s="128"/>
      <c r="BZ30" s="128"/>
      <c r="CA30" s="128"/>
      <c r="CB30" s="128" t="s">
        <v>814</v>
      </c>
      <c r="CC30" s="128">
        <v>80000</v>
      </c>
      <c r="CD30" s="815"/>
      <c r="CE30" s="101">
        <f t="shared" si="0"/>
        <v>81738</v>
      </c>
    </row>
    <row r="31" spans="1:88" s="410" customFormat="1" ht="14.25" customHeight="1" x14ac:dyDescent="0.4">
      <c r="A31" s="805" t="s">
        <v>555</v>
      </c>
      <c r="B31" s="806"/>
      <c r="C31" s="137"/>
      <c r="D31" s="141"/>
      <c r="E31" s="141"/>
      <c r="F31" s="141"/>
      <c r="G31" s="141"/>
      <c r="H31" s="141"/>
      <c r="I31" s="154"/>
      <c r="J31" s="141"/>
      <c r="K31" s="141"/>
      <c r="L31" s="136"/>
      <c r="M31" s="137"/>
      <c r="N31" s="135">
        <v>1625</v>
      </c>
      <c r="O31" s="141"/>
      <c r="P31" s="141"/>
      <c r="Q31" s="141"/>
      <c r="R31" s="141"/>
      <c r="S31" s="141"/>
      <c r="T31" s="141" t="s">
        <v>178</v>
      </c>
      <c r="U31" s="141">
        <v>9739</v>
      </c>
      <c r="V31" s="138"/>
      <c r="W31" s="135"/>
      <c r="X31" s="141"/>
      <c r="Y31" s="141"/>
      <c r="Z31" s="141"/>
      <c r="AA31" s="154"/>
      <c r="AB31" s="141"/>
      <c r="AC31" s="141"/>
      <c r="AD31" s="141"/>
      <c r="AE31" s="141"/>
      <c r="AF31" s="138">
        <v>12071</v>
      </c>
      <c r="AG31" s="139" t="s">
        <v>155</v>
      </c>
      <c r="AH31" s="141"/>
      <c r="AI31" s="141"/>
      <c r="AJ31" s="141"/>
      <c r="AK31" s="412"/>
      <c r="AL31" s="141"/>
      <c r="AM31" s="141"/>
      <c r="AN31" s="141"/>
      <c r="AO31" s="141"/>
      <c r="AP31" s="138"/>
      <c r="AQ31" s="135"/>
      <c r="AR31" s="141">
        <v>0</v>
      </c>
      <c r="AS31" s="141">
        <v>0</v>
      </c>
      <c r="AT31" s="141"/>
      <c r="AU31" s="135"/>
      <c r="AV31" s="135"/>
      <c r="AW31" s="135"/>
      <c r="AX31" s="155"/>
      <c r="AY31" s="156" t="s">
        <v>156</v>
      </c>
      <c r="AZ31" s="138"/>
      <c r="BA31" s="135"/>
      <c r="BB31" s="141"/>
      <c r="BC31" s="141"/>
      <c r="BD31" s="141"/>
      <c r="BE31" s="154" t="s">
        <v>498</v>
      </c>
      <c r="BF31" s="141"/>
      <c r="BG31" s="141"/>
      <c r="BH31" s="141"/>
      <c r="BI31" s="141"/>
      <c r="BJ31" s="138"/>
      <c r="BK31" s="135"/>
      <c r="BL31" s="141"/>
      <c r="BM31" s="141"/>
      <c r="BN31" s="141"/>
      <c r="BO31" s="141"/>
      <c r="BP31" s="155"/>
      <c r="BQ31" s="154" t="s">
        <v>498</v>
      </c>
      <c r="BR31" s="141"/>
      <c r="BS31" s="141"/>
      <c r="BT31" s="138"/>
      <c r="BU31" s="135"/>
      <c r="BV31" s="141"/>
      <c r="BW31" s="141"/>
      <c r="BX31" s="141"/>
      <c r="BY31" s="141"/>
      <c r="BZ31" s="141"/>
      <c r="CA31" s="141"/>
      <c r="CB31" s="141"/>
      <c r="CC31" s="138" t="s">
        <v>499</v>
      </c>
      <c r="CD31" s="757">
        <f>+SUM(CE31:CE32)</f>
        <v>196066</v>
      </c>
      <c r="CE31" s="142">
        <f t="shared" si="0"/>
        <v>23435</v>
      </c>
    </row>
    <row r="32" spans="1:88" s="410" customFormat="1" ht="14.25" customHeight="1" x14ac:dyDescent="0.4">
      <c r="A32" s="813"/>
      <c r="B32" s="814"/>
      <c r="C32" s="145"/>
      <c r="D32" s="149"/>
      <c r="E32" s="149"/>
      <c r="F32" s="149"/>
      <c r="G32" s="149"/>
      <c r="H32" s="149"/>
      <c r="I32" s="157"/>
      <c r="J32" s="149"/>
      <c r="K32" s="149"/>
      <c r="L32" s="144"/>
      <c r="M32" s="145"/>
      <c r="N32" s="147" t="s">
        <v>180</v>
      </c>
      <c r="O32" s="149"/>
      <c r="P32" s="149"/>
      <c r="Q32" s="149"/>
      <c r="R32" s="149"/>
      <c r="S32" s="149"/>
      <c r="T32" s="149"/>
      <c r="U32" s="149"/>
      <c r="V32" s="146"/>
      <c r="W32" s="143"/>
      <c r="X32" s="149"/>
      <c r="Y32" s="149"/>
      <c r="Z32" s="149"/>
      <c r="AA32" s="157"/>
      <c r="AB32" s="149"/>
      <c r="AC32" s="149"/>
      <c r="AD32" s="149"/>
      <c r="AE32" s="149"/>
      <c r="AF32" s="146">
        <v>1131</v>
      </c>
      <c r="AG32" s="147" t="s">
        <v>157</v>
      </c>
      <c r="AH32" s="149"/>
      <c r="AI32" s="149"/>
      <c r="AJ32" s="149"/>
      <c r="AK32" s="413"/>
      <c r="AL32" s="149"/>
      <c r="AM32" s="149"/>
      <c r="AN32" s="149"/>
      <c r="AO32" s="149"/>
      <c r="AP32" s="146"/>
      <c r="AQ32" s="143"/>
      <c r="AR32" s="149">
        <v>0</v>
      </c>
      <c r="AS32" s="149">
        <v>0</v>
      </c>
      <c r="AT32" s="149"/>
      <c r="AU32" s="143"/>
      <c r="AV32" s="143"/>
      <c r="AW32" s="143"/>
      <c r="AX32" s="158"/>
      <c r="AY32" s="148">
        <v>1500</v>
      </c>
      <c r="AZ32" s="146"/>
      <c r="BA32" s="143"/>
      <c r="BB32" s="149"/>
      <c r="BC32" s="149"/>
      <c r="BD32" s="149"/>
      <c r="BE32" s="149">
        <v>0</v>
      </c>
      <c r="BF32" s="149"/>
      <c r="BG32" s="149"/>
      <c r="BH32" s="149"/>
      <c r="BI32" s="149"/>
      <c r="BJ32" s="146"/>
      <c r="BK32" s="143"/>
      <c r="BL32" s="149"/>
      <c r="BM32" s="149"/>
      <c r="BN32" s="149"/>
      <c r="BO32" s="149"/>
      <c r="BP32" s="158"/>
      <c r="BQ32" s="149">
        <v>0</v>
      </c>
      <c r="BR32" s="149"/>
      <c r="BS32" s="149"/>
      <c r="BT32" s="146"/>
      <c r="BU32" s="143"/>
      <c r="BV32" s="149"/>
      <c r="BW32" s="149"/>
      <c r="BX32" s="149"/>
      <c r="BY32" s="149"/>
      <c r="BZ32" s="149"/>
      <c r="CA32" s="149"/>
      <c r="CB32" s="149" t="s">
        <v>814</v>
      </c>
      <c r="CC32" s="146">
        <v>170000</v>
      </c>
      <c r="CD32" s="815"/>
      <c r="CE32" s="150">
        <f t="shared" si="0"/>
        <v>172631</v>
      </c>
    </row>
    <row r="33" spans="1:83" s="410" customFormat="1" ht="14.25" customHeight="1" x14ac:dyDescent="0.4">
      <c r="A33" s="816" t="s">
        <v>158</v>
      </c>
      <c r="B33" s="817"/>
      <c r="C33" s="159"/>
      <c r="D33" s="111"/>
      <c r="E33" s="111"/>
      <c r="F33" s="111"/>
      <c r="G33" s="111"/>
      <c r="H33" s="111"/>
      <c r="I33" s="111"/>
      <c r="J33" s="111"/>
      <c r="K33" s="111"/>
      <c r="L33" s="160"/>
      <c r="M33" s="556"/>
      <c r="N33" s="141">
        <v>839</v>
      </c>
      <c r="O33" s="111"/>
      <c r="P33" s="111"/>
      <c r="Q33" s="111"/>
      <c r="R33" s="111"/>
      <c r="S33" s="111"/>
      <c r="T33" s="111" t="s">
        <v>159</v>
      </c>
      <c r="U33" s="111">
        <v>59</v>
      </c>
      <c r="V33" s="161"/>
      <c r="W33" s="116"/>
      <c r="X33" s="111"/>
      <c r="Y33" s="111">
        <v>6251</v>
      </c>
      <c r="Z33" s="111">
        <v>48464</v>
      </c>
      <c r="AA33" s="111"/>
      <c r="AB33" s="111">
        <v>740</v>
      </c>
      <c r="AC33" s="111"/>
      <c r="AD33" s="111"/>
      <c r="AE33" s="117" t="s">
        <v>160</v>
      </c>
      <c r="AF33" s="114">
        <v>264</v>
      </c>
      <c r="AG33" s="162">
        <v>1015</v>
      </c>
      <c r="AH33" s="163"/>
      <c r="AI33" s="111">
        <v>480</v>
      </c>
      <c r="AJ33" s="111">
        <v>672</v>
      </c>
      <c r="AK33" s="113" t="s">
        <v>161</v>
      </c>
      <c r="AL33" s="111"/>
      <c r="AM33" s="111"/>
      <c r="AN33" s="111"/>
      <c r="AO33" s="111"/>
      <c r="AP33" s="114"/>
      <c r="AQ33" s="116"/>
      <c r="AR33" s="111">
        <v>8749.6118474438736</v>
      </c>
      <c r="AS33" s="111">
        <v>10077.388152556128</v>
      </c>
      <c r="AT33" s="111"/>
      <c r="AU33" s="116"/>
      <c r="AV33" s="116"/>
      <c r="AW33" s="116"/>
      <c r="AX33" s="112"/>
      <c r="AY33" s="118"/>
      <c r="AZ33" s="114">
        <v>500</v>
      </c>
      <c r="BA33" s="115" t="s">
        <v>495</v>
      </c>
      <c r="BB33" s="111"/>
      <c r="BC33" s="111"/>
      <c r="BD33" s="111"/>
      <c r="BE33" s="111">
        <v>0</v>
      </c>
      <c r="BF33" s="117"/>
      <c r="BG33" s="111"/>
      <c r="BH33" s="111"/>
      <c r="BI33" s="111"/>
      <c r="BJ33" s="114">
        <v>332500</v>
      </c>
      <c r="BK33" s="414" t="s">
        <v>162</v>
      </c>
      <c r="BL33" s="111"/>
      <c r="BM33" s="111"/>
      <c r="BN33" s="111"/>
      <c r="BO33" s="111"/>
      <c r="BP33" s="160"/>
      <c r="BQ33" s="111"/>
      <c r="BR33" s="111"/>
      <c r="BS33" s="111"/>
      <c r="BT33" s="114">
        <v>500</v>
      </c>
      <c r="BU33" s="115" t="s">
        <v>495</v>
      </c>
      <c r="BV33" s="111"/>
      <c r="BW33" s="111"/>
      <c r="BX33" s="111">
        <v>62400</v>
      </c>
      <c r="BY33" s="452" t="s">
        <v>557</v>
      </c>
      <c r="BZ33" s="111"/>
      <c r="CA33" s="111"/>
      <c r="CB33" s="117"/>
      <c r="CC33" s="114">
        <v>0</v>
      </c>
      <c r="CD33" s="757">
        <f>+SUM(CE33:CE37)</f>
        <v>542119</v>
      </c>
      <c r="CE33" s="119">
        <f t="shared" si="0"/>
        <v>473511</v>
      </c>
    </row>
    <row r="34" spans="1:83" s="410" customFormat="1" ht="14.25" customHeight="1" x14ac:dyDescent="0.4">
      <c r="A34" s="818"/>
      <c r="B34" s="819"/>
      <c r="C34" s="120"/>
      <c r="D34" s="120"/>
      <c r="E34" s="120"/>
      <c r="F34" s="120"/>
      <c r="G34" s="120"/>
      <c r="H34" s="120"/>
      <c r="I34" s="120"/>
      <c r="J34" s="120"/>
      <c r="K34" s="120"/>
      <c r="L34" s="121"/>
      <c r="M34" s="122"/>
      <c r="N34" s="123" t="s">
        <v>163</v>
      </c>
      <c r="O34" s="120"/>
      <c r="P34" s="120"/>
      <c r="Q34" s="120"/>
      <c r="R34" s="120"/>
      <c r="S34" s="120"/>
      <c r="T34" s="120"/>
      <c r="U34" s="120"/>
      <c r="V34" s="124"/>
      <c r="W34" s="120"/>
      <c r="X34" s="120"/>
      <c r="Y34" s="120"/>
      <c r="Z34" s="120" t="s">
        <v>164</v>
      </c>
      <c r="AA34" s="120">
        <v>22260</v>
      </c>
      <c r="AB34" s="123" t="s">
        <v>165</v>
      </c>
      <c r="AC34" s="120"/>
      <c r="AD34" s="120"/>
      <c r="AE34" s="120"/>
      <c r="AF34" s="124">
        <v>5994</v>
      </c>
      <c r="AG34" s="123" t="s">
        <v>166</v>
      </c>
      <c r="AH34" s="120"/>
      <c r="AI34" s="120"/>
      <c r="AJ34" s="120"/>
      <c r="AK34" s="120"/>
      <c r="AL34" s="120"/>
      <c r="AM34" s="120"/>
      <c r="AN34" s="120"/>
      <c r="AO34" s="120"/>
      <c r="AP34" s="124"/>
      <c r="AQ34" s="120"/>
      <c r="AR34" s="123" t="s">
        <v>502</v>
      </c>
      <c r="AS34" s="120"/>
      <c r="AT34" s="120"/>
      <c r="AU34" s="120"/>
      <c r="AV34" s="120"/>
      <c r="AW34" s="120"/>
      <c r="AX34" s="121"/>
      <c r="AY34" s="125"/>
      <c r="AZ34" s="124"/>
      <c r="BA34" s="123"/>
      <c r="BB34" s="120"/>
      <c r="BC34" s="120"/>
      <c r="BD34" s="120"/>
      <c r="BE34" s="120">
        <v>0</v>
      </c>
      <c r="BF34" s="120"/>
      <c r="BG34" s="120"/>
      <c r="BH34" s="120"/>
      <c r="BI34" s="120"/>
      <c r="BJ34" s="124">
        <v>500</v>
      </c>
      <c r="BK34" s="123" t="s">
        <v>495</v>
      </c>
      <c r="BL34" s="120"/>
      <c r="BM34" s="120"/>
      <c r="BN34" s="120"/>
      <c r="BO34" s="120"/>
      <c r="BP34" s="120"/>
      <c r="BQ34" s="120">
        <v>0</v>
      </c>
      <c r="BR34" s="120"/>
      <c r="BS34" s="120"/>
      <c r="BT34" s="124"/>
      <c r="BU34" s="120"/>
      <c r="BV34" s="120"/>
      <c r="BW34" s="120"/>
      <c r="BX34" s="120"/>
      <c r="BY34" s="120"/>
      <c r="BZ34" s="126"/>
      <c r="CA34" s="126"/>
      <c r="CB34" s="120"/>
      <c r="CC34" s="120">
        <v>0</v>
      </c>
      <c r="CD34" s="811"/>
      <c r="CE34" s="127">
        <f t="shared" si="0"/>
        <v>28754</v>
      </c>
    </row>
    <row r="35" spans="1:83" s="410" customFormat="1" ht="14.25" customHeight="1" x14ac:dyDescent="0.4">
      <c r="A35" s="818"/>
      <c r="B35" s="819"/>
      <c r="C35" s="120"/>
      <c r="D35" s="120"/>
      <c r="E35" s="120"/>
      <c r="F35" s="120"/>
      <c r="G35" s="120"/>
      <c r="H35" s="120"/>
      <c r="I35" s="120"/>
      <c r="J35" s="120"/>
      <c r="K35" s="120"/>
      <c r="L35" s="121"/>
      <c r="M35" s="122"/>
      <c r="N35" s="120"/>
      <c r="O35" s="120"/>
      <c r="P35" s="120"/>
      <c r="Q35" s="120"/>
      <c r="R35" s="120"/>
      <c r="S35" s="120"/>
      <c r="T35" s="120"/>
      <c r="U35" s="120"/>
      <c r="V35" s="124"/>
      <c r="W35" s="120"/>
      <c r="X35" s="120"/>
      <c r="Y35" s="120"/>
      <c r="Z35" s="120"/>
      <c r="AA35" s="123" t="s">
        <v>167</v>
      </c>
      <c r="AB35" s="120"/>
      <c r="AC35" s="120"/>
      <c r="AD35" s="120"/>
      <c r="AE35" s="120"/>
      <c r="AF35" s="124">
        <v>4216</v>
      </c>
      <c r="AG35" s="123" t="s">
        <v>168</v>
      </c>
      <c r="AH35" s="120"/>
      <c r="AI35" s="120"/>
      <c r="AJ35" s="120"/>
      <c r="AK35" s="120"/>
      <c r="AL35" s="120"/>
      <c r="AM35" s="120"/>
      <c r="AN35" s="120"/>
      <c r="AO35" s="120"/>
      <c r="AP35" s="124"/>
      <c r="AQ35" s="120"/>
      <c r="AR35" s="120">
        <v>0</v>
      </c>
      <c r="AS35" s="120">
        <v>0</v>
      </c>
      <c r="AT35" s="120"/>
      <c r="AU35" s="120"/>
      <c r="AV35" s="120"/>
      <c r="AW35" s="120"/>
      <c r="AX35" s="121"/>
      <c r="AY35" s="125"/>
      <c r="AZ35" s="124">
        <v>5000</v>
      </c>
      <c r="BA35" s="123" t="s">
        <v>168</v>
      </c>
      <c r="BB35" s="120"/>
      <c r="BC35" s="120"/>
      <c r="BD35" s="120"/>
      <c r="BE35" s="120">
        <v>5000</v>
      </c>
      <c r="BF35" s="123" t="s">
        <v>168</v>
      </c>
      <c r="BG35" s="120"/>
      <c r="BH35" s="120"/>
      <c r="BI35" s="120"/>
      <c r="BJ35" s="124"/>
      <c r="BK35" s="120"/>
      <c r="BL35" s="120"/>
      <c r="BM35" s="120"/>
      <c r="BN35" s="120"/>
      <c r="BO35" s="120"/>
      <c r="BP35" s="120"/>
      <c r="BQ35" s="120">
        <v>3000</v>
      </c>
      <c r="BR35" s="123" t="s">
        <v>168</v>
      </c>
      <c r="BS35" s="120"/>
      <c r="BT35" s="124"/>
      <c r="BU35" s="120"/>
      <c r="BV35" s="120"/>
      <c r="BW35" s="120">
        <v>3000</v>
      </c>
      <c r="BX35" s="123" t="s">
        <v>168</v>
      </c>
      <c r="BY35" s="120"/>
      <c r="BZ35" s="126"/>
      <c r="CA35" s="126"/>
      <c r="CB35" s="120"/>
      <c r="CC35" s="120">
        <v>15000</v>
      </c>
      <c r="CD35" s="811"/>
      <c r="CE35" s="127">
        <f t="shared" si="0"/>
        <v>35216</v>
      </c>
    </row>
    <row r="36" spans="1:83" s="410" customFormat="1" ht="14.25" customHeight="1" x14ac:dyDescent="0.4">
      <c r="A36" s="818"/>
      <c r="B36" s="819"/>
      <c r="C36" s="120"/>
      <c r="D36" s="120"/>
      <c r="E36" s="120"/>
      <c r="F36" s="120"/>
      <c r="G36" s="120"/>
      <c r="H36" s="120"/>
      <c r="I36" s="120"/>
      <c r="J36" s="120"/>
      <c r="K36" s="120"/>
      <c r="L36" s="121"/>
      <c r="M36" s="122"/>
      <c r="N36" s="120"/>
      <c r="O36" s="120"/>
      <c r="P36" s="120"/>
      <c r="Q36" s="120"/>
      <c r="R36" s="120"/>
      <c r="S36" s="120"/>
      <c r="T36" s="120"/>
      <c r="U36" s="120"/>
      <c r="V36" s="124"/>
      <c r="W36" s="120"/>
      <c r="X36" s="120"/>
      <c r="Y36" s="120"/>
      <c r="Z36" s="120"/>
      <c r="AA36" s="120">
        <v>310</v>
      </c>
      <c r="AB36" s="123" t="s">
        <v>169</v>
      </c>
      <c r="AC36" s="120"/>
      <c r="AD36" s="120"/>
      <c r="AE36" s="120"/>
      <c r="AF36" s="124">
        <v>2370</v>
      </c>
      <c r="AG36" s="123" t="s">
        <v>170</v>
      </c>
      <c r="AH36" s="120"/>
      <c r="AI36" s="120"/>
      <c r="AJ36" s="120"/>
      <c r="AK36" s="120"/>
      <c r="AL36" s="120"/>
      <c r="AM36" s="120"/>
      <c r="AN36" s="120"/>
      <c r="AO36" s="120"/>
      <c r="AP36" s="124"/>
      <c r="AQ36" s="120"/>
      <c r="AR36" s="120">
        <v>0</v>
      </c>
      <c r="AS36" s="120">
        <v>0</v>
      </c>
      <c r="AT36" s="120"/>
      <c r="AU36" s="120"/>
      <c r="AV36" s="120"/>
      <c r="AW36" s="120"/>
      <c r="AX36" s="121"/>
      <c r="AY36" s="125"/>
      <c r="AZ36" s="152"/>
      <c r="BA36" s="123"/>
      <c r="BB36" s="120"/>
      <c r="BC36" s="120"/>
      <c r="BD36" s="120"/>
      <c r="BE36" s="120">
        <v>0</v>
      </c>
      <c r="BF36" s="120"/>
      <c r="BG36" s="120"/>
      <c r="BH36" s="120"/>
      <c r="BI36" s="120"/>
      <c r="BJ36" s="124"/>
      <c r="BK36" s="120"/>
      <c r="BL36" s="120"/>
      <c r="BM36" s="120"/>
      <c r="BN36" s="120"/>
      <c r="BO36" s="120"/>
      <c r="BP36" s="120"/>
      <c r="BQ36" s="120">
        <v>0</v>
      </c>
      <c r="BR36" s="120"/>
      <c r="BS36" s="120"/>
      <c r="BT36" s="124"/>
      <c r="BU36" s="120"/>
      <c r="BV36" s="120"/>
      <c r="BW36" s="120"/>
      <c r="BX36" s="120"/>
      <c r="BY36" s="120"/>
      <c r="BZ36" s="120"/>
      <c r="CA36" s="120"/>
      <c r="CB36" s="120"/>
      <c r="CC36" s="120" t="s">
        <v>556</v>
      </c>
      <c r="CD36" s="811"/>
      <c r="CE36" s="127">
        <f t="shared" si="0"/>
        <v>2680</v>
      </c>
    </row>
    <row r="37" spans="1:83" s="410" customFormat="1" ht="14.25" customHeight="1" x14ac:dyDescent="0.4">
      <c r="A37" s="820"/>
      <c r="B37" s="821"/>
      <c r="C37" s="128"/>
      <c r="D37" s="128"/>
      <c r="E37" s="128"/>
      <c r="F37" s="128"/>
      <c r="G37" s="128"/>
      <c r="H37" s="128"/>
      <c r="I37" s="128"/>
      <c r="J37" s="128"/>
      <c r="K37" s="128"/>
      <c r="L37" s="129"/>
      <c r="M37" s="130"/>
      <c r="N37" s="128"/>
      <c r="O37" s="128"/>
      <c r="P37" s="128"/>
      <c r="Q37" s="128"/>
      <c r="R37" s="128"/>
      <c r="S37" s="128"/>
      <c r="T37" s="128"/>
      <c r="U37" s="128"/>
      <c r="V37" s="132"/>
      <c r="W37" s="128"/>
      <c r="X37" s="128"/>
      <c r="Y37" s="128"/>
      <c r="Z37" s="128"/>
      <c r="AA37" s="128"/>
      <c r="AB37" s="128"/>
      <c r="AC37" s="128"/>
      <c r="AD37" s="128"/>
      <c r="AE37" s="128"/>
      <c r="AF37" s="132">
        <v>1958</v>
      </c>
      <c r="AG37" s="131" t="s">
        <v>171</v>
      </c>
      <c r="AH37" s="128"/>
      <c r="AI37" s="128"/>
      <c r="AJ37" s="128"/>
      <c r="AK37" s="128"/>
      <c r="AL37" s="128"/>
      <c r="AM37" s="128"/>
      <c r="AN37" s="128"/>
      <c r="AO37" s="128" t="s">
        <v>509</v>
      </c>
      <c r="AP37" s="132"/>
      <c r="AQ37" s="128"/>
      <c r="AR37" s="131" t="s">
        <v>503</v>
      </c>
      <c r="AS37" s="128"/>
      <c r="AT37" s="128"/>
      <c r="AU37" s="128"/>
      <c r="AV37" s="128"/>
      <c r="AW37" s="128"/>
      <c r="AX37" s="129"/>
      <c r="AY37" s="153"/>
      <c r="AZ37" s="132"/>
      <c r="BA37" s="128"/>
      <c r="BB37" s="128"/>
      <c r="BC37" s="128"/>
      <c r="BD37" s="128"/>
      <c r="BE37" s="128">
        <v>0</v>
      </c>
      <c r="BF37" s="128"/>
      <c r="BG37" s="128"/>
      <c r="BH37" s="128"/>
      <c r="BI37" s="128"/>
      <c r="BJ37" s="132"/>
      <c r="BK37" s="128"/>
      <c r="BL37" s="128"/>
      <c r="BM37" s="128"/>
      <c r="BN37" s="128"/>
      <c r="BO37" s="128"/>
      <c r="BP37" s="128"/>
      <c r="BQ37" s="128">
        <v>0</v>
      </c>
      <c r="BR37" s="128"/>
      <c r="BS37" s="128"/>
      <c r="BT37" s="132"/>
      <c r="BU37" s="128"/>
      <c r="BV37" s="128"/>
      <c r="BW37" s="128"/>
      <c r="BX37" s="128"/>
      <c r="BY37" s="128"/>
      <c r="BZ37" s="128"/>
      <c r="CA37" s="128"/>
      <c r="CB37" s="128"/>
      <c r="CC37" s="128">
        <v>0</v>
      </c>
      <c r="CD37" s="815"/>
      <c r="CE37" s="101">
        <f t="shared" si="0"/>
        <v>1958</v>
      </c>
    </row>
    <row r="38" spans="1:83" s="410" customFormat="1" ht="14.25" customHeight="1" x14ac:dyDescent="0.4">
      <c r="A38" s="805" t="s">
        <v>172</v>
      </c>
      <c r="B38" s="806"/>
      <c r="C38" s="135"/>
      <c r="D38" s="135"/>
      <c r="E38" s="135"/>
      <c r="F38" s="135"/>
      <c r="G38" s="135"/>
      <c r="H38" s="135"/>
      <c r="I38" s="135"/>
      <c r="J38" s="135"/>
      <c r="K38" s="164">
        <v>3649</v>
      </c>
      <c r="L38" s="136"/>
      <c r="M38" s="137"/>
      <c r="N38" s="135">
        <v>395</v>
      </c>
      <c r="O38" s="139" t="s">
        <v>173</v>
      </c>
      <c r="P38" s="135"/>
      <c r="Q38" s="135"/>
      <c r="R38" s="135"/>
      <c r="S38" s="135"/>
      <c r="T38" s="135" t="s">
        <v>174</v>
      </c>
      <c r="U38" s="165">
        <v>3692</v>
      </c>
      <c r="V38" s="138"/>
      <c r="W38" s="135"/>
      <c r="X38" s="135"/>
      <c r="Y38" s="135"/>
      <c r="Z38" s="135"/>
      <c r="AA38" s="135"/>
      <c r="AB38" s="135"/>
      <c r="AC38" s="135"/>
      <c r="AD38" s="135"/>
      <c r="AE38" s="135"/>
      <c r="AF38" s="138">
        <v>1153</v>
      </c>
      <c r="AG38" s="166" t="s">
        <v>175</v>
      </c>
      <c r="AH38" s="135"/>
      <c r="AI38" s="135"/>
      <c r="AJ38" s="135"/>
      <c r="AK38" s="135"/>
      <c r="AL38" s="135"/>
      <c r="AM38" s="135">
        <v>2478</v>
      </c>
      <c r="AN38" s="135">
        <v>1698</v>
      </c>
      <c r="AO38" s="135">
        <v>5111</v>
      </c>
      <c r="AP38" s="138">
        <v>548</v>
      </c>
      <c r="AQ38" s="135">
        <v>4811</v>
      </c>
      <c r="AR38" s="135">
        <v>8364.7829621194542</v>
      </c>
      <c r="AS38" s="135">
        <v>9634.1604851639295</v>
      </c>
      <c r="AT38" s="135"/>
      <c r="AU38" s="135">
        <v>1752</v>
      </c>
      <c r="AV38" s="135">
        <v>4528</v>
      </c>
      <c r="AW38" s="135"/>
      <c r="AX38" s="136"/>
      <c r="AY38" s="140"/>
      <c r="AZ38" s="138"/>
      <c r="BA38" s="135"/>
      <c r="BB38" s="135"/>
      <c r="BC38" s="135"/>
      <c r="BD38" s="135"/>
      <c r="BE38" s="135">
        <v>20000</v>
      </c>
      <c r="BF38" s="135"/>
      <c r="BG38" s="135"/>
      <c r="BH38" s="135"/>
      <c r="BI38" s="135"/>
      <c r="BJ38" s="138"/>
      <c r="BK38" s="135"/>
      <c r="BL38" s="135"/>
      <c r="BM38" s="135"/>
      <c r="BN38" s="135"/>
      <c r="BO38" s="135"/>
      <c r="BP38" s="135"/>
      <c r="BQ38" s="135">
        <v>20000</v>
      </c>
      <c r="BR38" s="135"/>
      <c r="BS38" s="135"/>
      <c r="BT38" s="138"/>
      <c r="BU38" s="135"/>
      <c r="BV38" s="135"/>
      <c r="BW38" s="135"/>
      <c r="BX38" s="135"/>
      <c r="BY38" s="135"/>
      <c r="BZ38" s="135"/>
      <c r="CA38" s="135"/>
      <c r="CB38" s="135"/>
      <c r="CC38" s="135">
        <v>20000</v>
      </c>
      <c r="CD38" s="757">
        <f>+SUM(CE38:CE39)</f>
        <v>109499.94344728338</v>
      </c>
      <c r="CE38" s="142">
        <f t="shared" si="0"/>
        <v>107813.94344728338</v>
      </c>
    </row>
    <row r="39" spans="1:83" s="410" customFormat="1" ht="14.25" customHeight="1" x14ac:dyDescent="0.4">
      <c r="A39" s="813"/>
      <c r="B39" s="814"/>
      <c r="C39" s="143"/>
      <c r="D39" s="143"/>
      <c r="E39" s="143"/>
      <c r="F39" s="143"/>
      <c r="G39" s="143"/>
      <c r="H39" s="143"/>
      <c r="I39" s="143"/>
      <c r="J39" s="143"/>
      <c r="K39" s="591" t="s">
        <v>832</v>
      </c>
      <c r="L39" s="144"/>
      <c r="M39" s="145"/>
      <c r="N39" s="143"/>
      <c r="O39" s="143"/>
      <c r="P39" s="143"/>
      <c r="Q39" s="143"/>
      <c r="R39" s="143"/>
      <c r="S39" s="143"/>
      <c r="T39" s="143"/>
      <c r="U39" s="143"/>
      <c r="V39" s="146"/>
      <c r="W39" s="143"/>
      <c r="X39" s="143"/>
      <c r="Y39" s="143"/>
      <c r="Z39" s="143"/>
      <c r="AA39" s="143"/>
      <c r="AB39" s="143"/>
      <c r="AC39" s="143"/>
      <c r="AD39" s="143"/>
      <c r="AE39" s="143"/>
      <c r="AF39" s="146"/>
      <c r="AG39" s="143"/>
      <c r="AH39" s="143"/>
      <c r="AI39" s="143"/>
      <c r="AJ39" s="143"/>
      <c r="AK39" s="143"/>
      <c r="AL39" s="143"/>
      <c r="AM39" s="143" t="s">
        <v>573</v>
      </c>
      <c r="AN39" s="143"/>
      <c r="AO39" s="143"/>
      <c r="AP39" s="146"/>
      <c r="AQ39" s="143" t="s">
        <v>176</v>
      </c>
      <c r="AR39" s="143">
        <v>1642</v>
      </c>
      <c r="AS39" s="143">
        <v>44</v>
      </c>
      <c r="AT39" s="143"/>
      <c r="AU39" s="143"/>
      <c r="AV39" s="143"/>
      <c r="AW39" s="143"/>
      <c r="AX39" s="144"/>
      <c r="AY39" s="148"/>
      <c r="AZ39" s="146"/>
      <c r="BA39" s="143"/>
      <c r="BB39" s="143"/>
      <c r="BC39" s="143"/>
      <c r="BD39" s="143"/>
      <c r="BE39" s="147" t="s">
        <v>493</v>
      </c>
      <c r="BF39" s="143"/>
      <c r="BG39" s="143"/>
      <c r="BH39" s="143"/>
      <c r="BI39" s="143"/>
      <c r="BJ39" s="146"/>
      <c r="BK39" s="143"/>
      <c r="BL39" s="143"/>
      <c r="BM39" s="143"/>
      <c r="BN39" s="143"/>
      <c r="BO39" s="143"/>
      <c r="BP39" s="143"/>
      <c r="BQ39" s="147" t="s">
        <v>493</v>
      </c>
      <c r="BR39" s="143"/>
      <c r="BS39" s="143"/>
      <c r="BT39" s="146"/>
      <c r="BU39" s="143"/>
      <c r="BV39" s="143"/>
      <c r="BW39" s="143"/>
      <c r="BX39" s="143"/>
      <c r="BY39" s="143"/>
      <c r="BZ39" s="143"/>
      <c r="CA39" s="143"/>
      <c r="CB39" s="143"/>
      <c r="CC39" s="143" t="s">
        <v>494</v>
      </c>
      <c r="CD39" s="815"/>
      <c r="CE39" s="150">
        <f t="shared" si="0"/>
        <v>1686</v>
      </c>
    </row>
    <row r="40" spans="1:83" s="410" customFormat="1" ht="14.25" customHeight="1" x14ac:dyDescent="0.4">
      <c r="A40" s="805" t="s">
        <v>177</v>
      </c>
      <c r="B40" s="806"/>
      <c r="C40" s="116"/>
      <c r="D40" s="116"/>
      <c r="E40" s="116"/>
      <c r="F40" s="116"/>
      <c r="G40" s="116"/>
      <c r="H40" s="116"/>
      <c r="I40" s="116"/>
      <c r="J40" s="116"/>
      <c r="K40" s="116"/>
      <c r="L40" s="167"/>
      <c r="M40" s="110"/>
      <c r="N40" s="116"/>
      <c r="O40" s="116"/>
      <c r="P40" s="116"/>
      <c r="Q40" s="116"/>
      <c r="R40" s="116"/>
      <c r="S40" s="116"/>
      <c r="T40" s="116" t="s">
        <v>181</v>
      </c>
      <c r="U40" s="116">
        <v>2160</v>
      </c>
      <c r="V40" s="114"/>
      <c r="W40" s="116"/>
      <c r="X40" s="116"/>
      <c r="Y40" s="116"/>
      <c r="Z40" s="116"/>
      <c r="AA40" s="116"/>
      <c r="AB40" s="116">
        <v>317</v>
      </c>
      <c r="AC40" s="116">
        <v>38</v>
      </c>
      <c r="AD40" s="115"/>
      <c r="AE40" s="116"/>
      <c r="AF40" s="114">
        <v>6</v>
      </c>
      <c r="AG40" s="115" t="s">
        <v>179</v>
      </c>
      <c r="AH40" s="116"/>
      <c r="AI40" s="116"/>
      <c r="AJ40" s="116"/>
      <c r="AK40" s="116"/>
      <c r="AL40" s="116"/>
      <c r="AM40" s="116">
        <v>42</v>
      </c>
      <c r="AN40" s="116">
        <v>1334</v>
      </c>
      <c r="AO40" s="116"/>
      <c r="AP40" s="114"/>
      <c r="AQ40" s="116"/>
      <c r="AR40" s="116" t="s">
        <v>176</v>
      </c>
      <c r="AS40" s="116"/>
      <c r="AT40" s="116"/>
      <c r="AU40" s="116"/>
      <c r="AV40" s="116"/>
      <c r="AW40" s="116"/>
      <c r="AX40" s="167"/>
      <c r="AY40" s="118"/>
      <c r="AZ40" s="114"/>
      <c r="BA40" s="116"/>
      <c r="BB40" s="116"/>
      <c r="BC40" s="116"/>
      <c r="BD40" s="116"/>
      <c r="BE40" s="116">
        <v>0</v>
      </c>
      <c r="BF40" s="116"/>
      <c r="BG40" s="116"/>
      <c r="BH40" s="116"/>
      <c r="BI40" s="116"/>
      <c r="BJ40" s="114"/>
      <c r="BK40" s="116"/>
      <c r="BL40" s="116"/>
      <c r="BM40" s="116"/>
      <c r="BN40" s="116"/>
      <c r="BO40" s="116"/>
      <c r="BP40" s="116"/>
      <c r="BQ40" s="116">
        <v>0</v>
      </c>
      <c r="BR40" s="116"/>
      <c r="BS40" s="116"/>
      <c r="BT40" s="114"/>
      <c r="BU40" s="116"/>
      <c r="BV40" s="116"/>
      <c r="BW40" s="116"/>
      <c r="BX40" s="116"/>
      <c r="BY40" s="116"/>
      <c r="BZ40" s="116"/>
      <c r="CA40" s="116"/>
      <c r="CB40" s="116"/>
      <c r="CC40" s="116">
        <v>0</v>
      </c>
      <c r="CD40" s="757">
        <f>+SUM(CE40:CE49)</f>
        <v>18824</v>
      </c>
      <c r="CE40" s="119">
        <f t="shared" si="0"/>
        <v>3897</v>
      </c>
    </row>
    <row r="41" spans="1:83" s="410" customFormat="1" ht="14.25" customHeight="1" x14ac:dyDescent="0.4">
      <c r="A41" s="807"/>
      <c r="B41" s="808"/>
      <c r="C41" s="120"/>
      <c r="D41" s="120"/>
      <c r="E41" s="120"/>
      <c r="F41" s="120"/>
      <c r="G41" s="120"/>
      <c r="H41" s="120"/>
      <c r="I41" s="120"/>
      <c r="J41" s="120"/>
      <c r="K41" s="120"/>
      <c r="L41" s="121"/>
      <c r="M41" s="122"/>
      <c r="N41" s="123"/>
      <c r="O41" s="120"/>
      <c r="P41" s="120"/>
      <c r="Q41" s="120"/>
      <c r="R41" s="120"/>
      <c r="S41" s="120"/>
      <c r="T41" s="120" t="s">
        <v>184</v>
      </c>
      <c r="U41" s="120">
        <v>2529</v>
      </c>
      <c r="V41" s="124"/>
      <c r="W41" s="120"/>
      <c r="X41" s="120"/>
      <c r="Y41" s="120"/>
      <c r="Z41" s="120"/>
      <c r="AA41" s="120"/>
      <c r="AB41" s="120"/>
      <c r="AC41" s="120" t="s">
        <v>182</v>
      </c>
      <c r="AD41" s="120"/>
      <c r="AE41" s="120"/>
      <c r="AF41" s="124">
        <v>5779</v>
      </c>
      <c r="AG41" s="123" t="s">
        <v>183</v>
      </c>
      <c r="AH41" s="120"/>
      <c r="AI41" s="120"/>
      <c r="AJ41" s="120"/>
      <c r="AK41" s="120"/>
      <c r="AL41" s="120"/>
      <c r="AM41" s="120"/>
      <c r="AN41" s="120"/>
      <c r="AO41" s="120"/>
      <c r="AP41" s="124"/>
      <c r="AQ41" s="120"/>
      <c r="AR41" s="120"/>
      <c r="AS41" s="120"/>
      <c r="AT41" s="120"/>
      <c r="AU41" s="120"/>
      <c r="AV41" s="120"/>
      <c r="AW41" s="120"/>
      <c r="AX41" s="121"/>
      <c r="AY41" s="125"/>
      <c r="AZ41" s="124"/>
      <c r="BA41" s="120"/>
      <c r="BB41" s="120"/>
      <c r="BC41" s="120"/>
      <c r="BD41" s="120"/>
      <c r="BE41" s="120">
        <v>0</v>
      </c>
      <c r="BF41" s="120"/>
      <c r="BG41" s="120"/>
      <c r="BH41" s="120"/>
      <c r="BI41" s="120"/>
      <c r="BJ41" s="124"/>
      <c r="BK41" s="120"/>
      <c r="BL41" s="120"/>
      <c r="BM41" s="120"/>
      <c r="BN41" s="120"/>
      <c r="BO41" s="120"/>
      <c r="BP41" s="120"/>
      <c r="BQ41" s="120">
        <v>0</v>
      </c>
      <c r="BR41" s="120"/>
      <c r="BS41" s="120"/>
      <c r="BT41" s="124"/>
      <c r="BU41" s="120"/>
      <c r="BV41" s="120"/>
      <c r="BW41" s="120"/>
      <c r="BX41" s="120"/>
      <c r="BY41" s="120"/>
      <c r="BZ41" s="120"/>
      <c r="CA41" s="120"/>
      <c r="CB41" s="120"/>
      <c r="CC41" s="120">
        <v>0</v>
      </c>
      <c r="CD41" s="811"/>
      <c r="CE41" s="127">
        <f t="shared" si="0"/>
        <v>8308</v>
      </c>
    </row>
    <row r="42" spans="1:83" s="410" customFormat="1" ht="14.25" customHeight="1" x14ac:dyDescent="0.4">
      <c r="A42" s="807"/>
      <c r="B42" s="808"/>
      <c r="C42" s="120"/>
      <c r="D42" s="120"/>
      <c r="E42" s="120"/>
      <c r="F42" s="120"/>
      <c r="G42" s="120"/>
      <c r="H42" s="120"/>
      <c r="I42" s="120"/>
      <c r="J42" s="120"/>
      <c r="K42" s="120"/>
      <c r="L42" s="121"/>
      <c r="M42" s="122"/>
      <c r="N42" s="120"/>
      <c r="O42" s="120"/>
      <c r="P42" s="120"/>
      <c r="Q42" s="120"/>
      <c r="R42" s="120"/>
      <c r="S42" s="120"/>
      <c r="T42" s="120"/>
      <c r="U42" s="120">
        <v>326</v>
      </c>
      <c r="V42" s="152" t="s">
        <v>186</v>
      </c>
      <c r="W42" s="120"/>
      <c r="X42" s="120"/>
      <c r="Y42" s="120"/>
      <c r="Z42" s="120"/>
      <c r="AA42" s="120"/>
      <c r="AB42" s="120"/>
      <c r="AC42" s="120"/>
      <c r="AD42" s="120"/>
      <c r="AE42" s="120"/>
      <c r="AF42" s="124">
        <v>1113</v>
      </c>
      <c r="AG42" s="123" t="s">
        <v>185</v>
      </c>
      <c r="AH42" s="120"/>
      <c r="AI42" s="120"/>
      <c r="AJ42" s="120"/>
      <c r="AK42" s="120"/>
      <c r="AL42" s="120"/>
      <c r="AM42" s="120"/>
      <c r="AN42" s="120"/>
      <c r="AO42" s="120"/>
      <c r="AP42" s="124"/>
      <c r="AQ42" s="120"/>
      <c r="AR42" s="120"/>
      <c r="AS42" s="120"/>
      <c r="AT42" s="120"/>
      <c r="AU42" s="120"/>
      <c r="AV42" s="120"/>
      <c r="AW42" s="120"/>
      <c r="AX42" s="121"/>
      <c r="AY42" s="125"/>
      <c r="AZ42" s="124"/>
      <c r="BA42" s="120"/>
      <c r="BB42" s="120"/>
      <c r="BC42" s="120"/>
      <c r="BD42" s="120"/>
      <c r="BE42" s="120">
        <v>0</v>
      </c>
      <c r="BF42" s="120"/>
      <c r="BG42" s="120"/>
      <c r="BH42" s="120"/>
      <c r="BI42" s="120"/>
      <c r="BJ42" s="124"/>
      <c r="BK42" s="120"/>
      <c r="BL42" s="120"/>
      <c r="BM42" s="120"/>
      <c r="BN42" s="120"/>
      <c r="BO42" s="120"/>
      <c r="BP42" s="120"/>
      <c r="BQ42" s="120">
        <v>0</v>
      </c>
      <c r="BR42" s="120"/>
      <c r="BS42" s="120"/>
      <c r="BT42" s="124"/>
      <c r="BU42" s="120"/>
      <c r="BV42" s="120"/>
      <c r="BW42" s="120"/>
      <c r="BX42" s="120"/>
      <c r="BY42" s="120"/>
      <c r="BZ42" s="120"/>
      <c r="CA42" s="120"/>
      <c r="CB42" s="120"/>
      <c r="CC42" s="120">
        <v>0</v>
      </c>
      <c r="CD42" s="811"/>
      <c r="CE42" s="127">
        <f t="shared" si="0"/>
        <v>1439</v>
      </c>
    </row>
    <row r="43" spans="1:83" s="410" customFormat="1" ht="14.25" customHeight="1" x14ac:dyDescent="0.4">
      <c r="A43" s="807"/>
      <c r="B43" s="808"/>
      <c r="C43" s="120"/>
      <c r="D43" s="120"/>
      <c r="E43" s="120"/>
      <c r="F43" s="120"/>
      <c r="G43" s="120"/>
      <c r="H43" s="120"/>
      <c r="I43" s="120"/>
      <c r="J43" s="120"/>
      <c r="K43" s="120"/>
      <c r="L43" s="121"/>
      <c r="M43" s="122"/>
      <c r="N43" s="120"/>
      <c r="O43" s="120"/>
      <c r="P43" s="120"/>
      <c r="Q43" s="120"/>
      <c r="R43" s="120"/>
      <c r="S43" s="120"/>
      <c r="T43" s="120"/>
      <c r="U43" s="120"/>
      <c r="V43" s="152"/>
      <c r="W43" s="120"/>
      <c r="X43" s="120"/>
      <c r="Y43" s="120"/>
      <c r="Z43" s="120"/>
      <c r="AA43" s="120"/>
      <c r="AB43" s="120"/>
      <c r="AC43" s="120"/>
      <c r="AD43" s="120"/>
      <c r="AE43" s="120"/>
      <c r="AF43" s="124">
        <v>393</v>
      </c>
      <c r="AG43" s="123" t="s">
        <v>187</v>
      </c>
      <c r="AH43" s="120"/>
      <c r="AI43" s="120"/>
      <c r="AJ43" s="120"/>
      <c r="AK43" s="120"/>
      <c r="AL43" s="120"/>
      <c r="AM43" s="120"/>
      <c r="AN43" s="120"/>
      <c r="AO43" s="120"/>
      <c r="AP43" s="124"/>
      <c r="AQ43" s="120"/>
      <c r="AR43" s="120"/>
      <c r="AS43" s="120"/>
      <c r="AT43" s="120"/>
      <c r="AU43" s="120"/>
      <c r="AV43" s="120"/>
      <c r="AW43" s="120"/>
      <c r="AX43" s="121"/>
      <c r="AY43" s="125"/>
      <c r="AZ43" s="124"/>
      <c r="BA43" s="120"/>
      <c r="BB43" s="120"/>
      <c r="BC43" s="120"/>
      <c r="BD43" s="120"/>
      <c r="BE43" s="120">
        <v>0</v>
      </c>
      <c r="BF43" s="120"/>
      <c r="BG43" s="120"/>
      <c r="BH43" s="120"/>
      <c r="BI43" s="120"/>
      <c r="BJ43" s="124"/>
      <c r="BK43" s="120"/>
      <c r="BL43" s="120"/>
      <c r="BM43" s="120"/>
      <c r="BN43" s="120"/>
      <c r="BO43" s="120"/>
      <c r="BP43" s="120"/>
      <c r="BQ43" s="120">
        <v>0</v>
      </c>
      <c r="BR43" s="120"/>
      <c r="BS43" s="120"/>
      <c r="BT43" s="124"/>
      <c r="BU43" s="120"/>
      <c r="BV43" s="120"/>
      <c r="BW43" s="120"/>
      <c r="BX43" s="120"/>
      <c r="BY43" s="120"/>
      <c r="BZ43" s="120"/>
      <c r="CA43" s="120"/>
      <c r="CB43" s="120"/>
      <c r="CC43" s="120">
        <v>0</v>
      </c>
      <c r="CD43" s="811"/>
      <c r="CE43" s="127">
        <f t="shared" si="0"/>
        <v>393</v>
      </c>
    </row>
    <row r="44" spans="1:83" s="410" customFormat="1" ht="14.25" customHeight="1" x14ac:dyDescent="0.4">
      <c r="A44" s="807"/>
      <c r="B44" s="808"/>
      <c r="C44" s="120"/>
      <c r="D44" s="120"/>
      <c r="E44" s="120"/>
      <c r="F44" s="120"/>
      <c r="G44" s="120"/>
      <c r="H44" s="120"/>
      <c r="I44" s="120"/>
      <c r="J44" s="120"/>
      <c r="K44" s="120"/>
      <c r="L44" s="121"/>
      <c r="M44" s="122"/>
      <c r="N44" s="120"/>
      <c r="O44" s="120"/>
      <c r="P44" s="120"/>
      <c r="Q44" s="120"/>
      <c r="R44" s="120"/>
      <c r="S44" s="120"/>
      <c r="T44" s="120"/>
      <c r="U44" s="120"/>
      <c r="V44" s="124"/>
      <c r="W44" s="120"/>
      <c r="X44" s="120"/>
      <c r="Y44" s="120"/>
      <c r="Z44" s="120"/>
      <c r="AA44" s="120"/>
      <c r="AB44" s="120"/>
      <c r="AC44" s="120"/>
      <c r="AD44" s="120"/>
      <c r="AE44" s="120"/>
      <c r="AF44" s="124">
        <v>143</v>
      </c>
      <c r="AG44" s="123" t="s">
        <v>188</v>
      </c>
      <c r="AH44" s="120"/>
      <c r="AI44" s="120"/>
      <c r="AJ44" s="120"/>
      <c r="AK44" s="120"/>
      <c r="AL44" s="120"/>
      <c r="AM44" s="120"/>
      <c r="AN44" s="120"/>
      <c r="AO44" s="120"/>
      <c r="AP44" s="124"/>
      <c r="AQ44" s="120"/>
      <c r="AR44" s="120"/>
      <c r="AS44" s="120"/>
      <c r="AT44" s="120"/>
      <c r="AU44" s="120"/>
      <c r="AV44" s="120"/>
      <c r="AW44" s="120"/>
      <c r="AX44" s="121"/>
      <c r="AY44" s="125"/>
      <c r="AZ44" s="124"/>
      <c r="BA44" s="120"/>
      <c r="BB44" s="120"/>
      <c r="BC44" s="120"/>
      <c r="BD44" s="120"/>
      <c r="BE44" s="120">
        <v>0</v>
      </c>
      <c r="BF44" s="120"/>
      <c r="BG44" s="120"/>
      <c r="BH44" s="120"/>
      <c r="BI44" s="120"/>
      <c r="BJ44" s="124"/>
      <c r="BK44" s="120"/>
      <c r="BL44" s="120"/>
      <c r="BM44" s="120"/>
      <c r="BN44" s="120"/>
      <c r="BO44" s="120"/>
      <c r="BP44" s="120"/>
      <c r="BQ44" s="120">
        <v>0</v>
      </c>
      <c r="BR44" s="120"/>
      <c r="BS44" s="120"/>
      <c r="BT44" s="124"/>
      <c r="BU44" s="120"/>
      <c r="BV44" s="120"/>
      <c r="BW44" s="120"/>
      <c r="BX44" s="120"/>
      <c r="BY44" s="120"/>
      <c r="BZ44" s="120"/>
      <c r="CA44" s="120"/>
      <c r="CB44" s="120"/>
      <c r="CC44" s="120">
        <v>0</v>
      </c>
      <c r="CD44" s="811"/>
      <c r="CE44" s="127">
        <f t="shared" si="0"/>
        <v>143</v>
      </c>
    </row>
    <row r="45" spans="1:83" s="410" customFormat="1" ht="14.25" customHeight="1" x14ac:dyDescent="0.4">
      <c r="A45" s="807"/>
      <c r="B45" s="808"/>
      <c r="C45" s="120"/>
      <c r="D45" s="120"/>
      <c r="E45" s="120"/>
      <c r="F45" s="120"/>
      <c r="G45" s="120"/>
      <c r="H45" s="120"/>
      <c r="I45" s="120"/>
      <c r="J45" s="120"/>
      <c r="K45" s="120"/>
      <c r="L45" s="121"/>
      <c r="M45" s="122"/>
      <c r="N45" s="120"/>
      <c r="O45" s="120"/>
      <c r="P45" s="120"/>
      <c r="Q45" s="120"/>
      <c r="R45" s="120"/>
      <c r="S45" s="120"/>
      <c r="T45" s="120"/>
      <c r="U45" s="120"/>
      <c r="V45" s="124"/>
      <c r="W45" s="120"/>
      <c r="X45" s="120"/>
      <c r="Y45" s="120"/>
      <c r="Z45" s="120"/>
      <c r="AA45" s="120"/>
      <c r="AB45" s="120"/>
      <c r="AC45" s="120"/>
      <c r="AD45" s="120"/>
      <c r="AE45" s="120"/>
      <c r="AF45" s="124">
        <v>1753</v>
      </c>
      <c r="AG45" s="123" t="s">
        <v>189</v>
      </c>
      <c r="AH45" s="120"/>
      <c r="AI45" s="120"/>
      <c r="AJ45" s="120"/>
      <c r="AK45" s="120"/>
      <c r="AL45" s="120"/>
      <c r="AM45" s="120"/>
      <c r="AN45" s="120"/>
      <c r="AO45" s="120"/>
      <c r="AP45" s="124"/>
      <c r="AQ45" s="120"/>
      <c r="AR45" s="120"/>
      <c r="AS45" s="120"/>
      <c r="AT45" s="120"/>
      <c r="AU45" s="120"/>
      <c r="AV45" s="120"/>
      <c r="AW45" s="120"/>
      <c r="AX45" s="121"/>
      <c r="AY45" s="125"/>
      <c r="AZ45" s="124"/>
      <c r="BA45" s="120"/>
      <c r="BB45" s="120"/>
      <c r="BC45" s="120"/>
      <c r="BD45" s="120"/>
      <c r="BE45" s="120">
        <v>0</v>
      </c>
      <c r="BF45" s="120"/>
      <c r="BG45" s="120"/>
      <c r="BH45" s="120"/>
      <c r="BI45" s="120"/>
      <c r="BJ45" s="124"/>
      <c r="BK45" s="120"/>
      <c r="BL45" s="120"/>
      <c r="BM45" s="120"/>
      <c r="BN45" s="120"/>
      <c r="BO45" s="120"/>
      <c r="BP45" s="120"/>
      <c r="BQ45" s="120">
        <v>0</v>
      </c>
      <c r="BR45" s="120"/>
      <c r="BS45" s="120"/>
      <c r="BT45" s="124"/>
      <c r="BU45" s="120"/>
      <c r="BV45" s="120"/>
      <c r="BW45" s="120"/>
      <c r="BX45" s="120"/>
      <c r="BY45" s="120"/>
      <c r="BZ45" s="120"/>
      <c r="CA45" s="120"/>
      <c r="CB45" s="120"/>
      <c r="CC45" s="120">
        <v>0</v>
      </c>
      <c r="CD45" s="811"/>
      <c r="CE45" s="127">
        <f t="shared" si="0"/>
        <v>1753</v>
      </c>
    </row>
    <row r="46" spans="1:83" s="410" customFormat="1" ht="14.25" customHeight="1" x14ac:dyDescent="0.4">
      <c r="A46" s="807"/>
      <c r="B46" s="808"/>
      <c r="C46" s="120"/>
      <c r="D46" s="120"/>
      <c r="E46" s="120"/>
      <c r="F46" s="120"/>
      <c r="G46" s="120"/>
      <c r="H46" s="120"/>
      <c r="I46" s="120"/>
      <c r="J46" s="120"/>
      <c r="K46" s="120"/>
      <c r="L46" s="121"/>
      <c r="M46" s="122"/>
      <c r="N46" s="120"/>
      <c r="O46" s="120"/>
      <c r="P46" s="120"/>
      <c r="Q46" s="120"/>
      <c r="R46" s="120"/>
      <c r="S46" s="120"/>
      <c r="T46" s="120"/>
      <c r="U46" s="120"/>
      <c r="V46" s="124"/>
      <c r="W46" s="120"/>
      <c r="X46" s="120"/>
      <c r="Y46" s="120"/>
      <c r="Z46" s="120"/>
      <c r="AA46" s="120"/>
      <c r="AB46" s="120"/>
      <c r="AC46" s="120"/>
      <c r="AD46" s="120"/>
      <c r="AE46" s="120"/>
      <c r="AF46" s="124">
        <v>1780</v>
      </c>
      <c r="AG46" s="123" t="s">
        <v>190</v>
      </c>
      <c r="AH46" s="120"/>
      <c r="AI46" s="120"/>
      <c r="AJ46" s="120"/>
      <c r="AK46" s="120"/>
      <c r="AL46" s="120"/>
      <c r="AM46" s="120"/>
      <c r="AN46" s="120"/>
      <c r="AO46" s="120"/>
      <c r="AP46" s="124"/>
      <c r="AQ46" s="120"/>
      <c r="AR46" s="120"/>
      <c r="AS46" s="120"/>
      <c r="AT46" s="120"/>
      <c r="AU46" s="120"/>
      <c r="AV46" s="120"/>
      <c r="AW46" s="120"/>
      <c r="AX46" s="121"/>
      <c r="AY46" s="125"/>
      <c r="AZ46" s="124"/>
      <c r="BA46" s="120"/>
      <c r="BB46" s="120"/>
      <c r="BC46" s="120"/>
      <c r="BD46" s="120"/>
      <c r="BE46" s="120">
        <v>0</v>
      </c>
      <c r="BF46" s="120"/>
      <c r="BG46" s="120"/>
      <c r="BH46" s="120"/>
      <c r="BI46" s="120"/>
      <c r="BJ46" s="124"/>
      <c r="BK46" s="120"/>
      <c r="BL46" s="120"/>
      <c r="BM46" s="120"/>
      <c r="BN46" s="120"/>
      <c r="BO46" s="120"/>
      <c r="BP46" s="120"/>
      <c r="BQ46" s="120">
        <v>0</v>
      </c>
      <c r="BR46" s="120"/>
      <c r="BS46" s="120"/>
      <c r="BT46" s="124"/>
      <c r="BU46" s="120"/>
      <c r="BV46" s="120"/>
      <c r="BW46" s="120"/>
      <c r="BX46" s="120"/>
      <c r="BY46" s="120"/>
      <c r="BZ46" s="120"/>
      <c r="CA46" s="120"/>
      <c r="CB46" s="120"/>
      <c r="CC46" s="120">
        <v>0</v>
      </c>
      <c r="CD46" s="811"/>
      <c r="CE46" s="127">
        <f t="shared" si="0"/>
        <v>1780</v>
      </c>
    </row>
    <row r="47" spans="1:83" s="410" customFormat="1" ht="14.25" customHeight="1" x14ac:dyDescent="0.4">
      <c r="A47" s="807"/>
      <c r="B47" s="808"/>
      <c r="C47" s="120"/>
      <c r="D47" s="120"/>
      <c r="E47" s="120"/>
      <c r="F47" s="120"/>
      <c r="G47" s="120"/>
      <c r="H47" s="120"/>
      <c r="I47" s="120"/>
      <c r="J47" s="120"/>
      <c r="K47" s="120"/>
      <c r="L47" s="121"/>
      <c r="M47" s="122"/>
      <c r="N47" s="120"/>
      <c r="O47" s="120"/>
      <c r="P47" s="120"/>
      <c r="Q47" s="120"/>
      <c r="R47" s="120"/>
      <c r="S47" s="120"/>
      <c r="T47" s="120"/>
      <c r="U47" s="120"/>
      <c r="V47" s="124"/>
      <c r="W47" s="120"/>
      <c r="X47" s="120"/>
      <c r="Y47" s="120"/>
      <c r="Z47" s="120"/>
      <c r="AA47" s="120"/>
      <c r="AB47" s="120"/>
      <c r="AC47" s="120"/>
      <c r="AD47" s="120"/>
      <c r="AE47" s="120"/>
      <c r="AF47" s="124">
        <v>952</v>
      </c>
      <c r="AG47" s="123" t="s">
        <v>191</v>
      </c>
      <c r="AH47" s="120"/>
      <c r="AI47" s="120"/>
      <c r="AJ47" s="120"/>
      <c r="AK47" s="120"/>
      <c r="AL47" s="120"/>
      <c r="AM47" s="120"/>
      <c r="AN47" s="120"/>
      <c r="AO47" s="120"/>
      <c r="AP47" s="124"/>
      <c r="AQ47" s="120"/>
      <c r="AR47" s="120"/>
      <c r="AS47" s="120"/>
      <c r="AT47" s="120"/>
      <c r="AU47" s="120"/>
      <c r="AV47" s="120"/>
      <c r="AW47" s="120"/>
      <c r="AX47" s="121"/>
      <c r="AY47" s="125"/>
      <c r="AZ47" s="124"/>
      <c r="BA47" s="120"/>
      <c r="BB47" s="120"/>
      <c r="BC47" s="120"/>
      <c r="BD47" s="120"/>
      <c r="BE47" s="120">
        <v>0</v>
      </c>
      <c r="BF47" s="120"/>
      <c r="BG47" s="120"/>
      <c r="BH47" s="120"/>
      <c r="BI47" s="120"/>
      <c r="BJ47" s="124"/>
      <c r="BK47" s="120"/>
      <c r="BL47" s="120"/>
      <c r="BM47" s="120"/>
      <c r="BN47" s="120"/>
      <c r="BO47" s="120"/>
      <c r="BP47" s="120"/>
      <c r="BQ47" s="120">
        <v>0</v>
      </c>
      <c r="BR47" s="120"/>
      <c r="BS47" s="120"/>
      <c r="BT47" s="124"/>
      <c r="BU47" s="120"/>
      <c r="BV47" s="120"/>
      <c r="BW47" s="120"/>
      <c r="BX47" s="120"/>
      <c r="BY47" s="120"/>
      <c r="BZ47" s="120"/>
      <c r="CA47" s="120"/>
      <c r="CB47" s="120"/>
      <c r="CC47" s="120">
        <v>0</v>
      </c>
      <c r="CD47" s="811"/>
      <c r="CE47" s="127">
        <f t="shared" si="0"/>
        <v>952</v>
      </c>
    </row>
    <row r="48" spans="1:83" s="410" customFormat="1" ht="14.25" customHeight="1" x14ac:dyDescent="0.4">
      <c r="A48" s="807"/>
      <c r="B48" s="808"/>
      <c r="C48" s="120"/>
      <c r="D48" s="120"/>
      <c r="E48" s="120"/>
      <c r="F48" s="120"/>
      <c r="G48" s="120"/>
      <c r="H48" s="120"/>
      <c r="I48" s="120"/>
      <c r="J48" s="120"/>
      <c r="K48" s="120"/>
      <c r="L48" s="121"/>
      <c r="M48" s="122"/>
      <c r="N48" s="120"/>
      <c r="O48" s="120"/>
      <c r="P48" s="120"/>
      <c r="Q48" s="120"/>
      <c r="R48" s="120"/>
      <c r="S48" s="120"/>
      <c r="T48" s="120"/>
      <c r="U48" s="120"/>
      <c r="V48" s="124"/>
      <c r="W48" s="120"/>
      <c r="X48" s="120"/>
      <c r="Y48" s="120"/>
      <c r="Z48" s="120"/>
      <c r="AA48" s="120"/>
      <c r="AB48" s="120"/>
      <c r="AC48" s="120"/>
      <c r="AD48" s="120"/>
      <c r="AE48" s="120"/>
      <c r="AF48" s="124">
        <v>88</v>
      </c>
      <c r="AG48" s="123" t="s">
        <v>192</v>
      </c>
      <c r="AH48" s="120"/>
      <c r="AI48" s="120"/>
      <c r="AJ48" s="120"/>
      <c r="AK48" s="120"/>
      <c r="AL48" s="120"/>
      <c r="AM48" s="120"/>
      <c r="AN48" s="120"/>
      <c r="AO48" s="120"/>
      <c r="AP48" s="124"/>
      <c r="AQ48" s="120"/>
      <c r="AR48" s="120"/>
      <c r="AS48" s="120"/>
      <c r="AT48" s="120"/>
      <c r="AU48" s="120"/>
      <c r="AV48" s="120"/>
      <c r="AW48" s="120"/>
      <c r="AX48" s="121"/>
      <c r="AY48" s="125"/>
      <c r="AZ48" s="124"/>
      <c r="BA48" s="120"/>
      <c r="BB48" s="120"/>
      <c r="BC48" s="120"/>
      <c r="BD48" s="120"/>
      <c r="BE48" s="120">
        <v>0</v>
      </c>
      <c r="BF48" s="120"/>
      <c r="BG48" s="120"/>
      <c r="BH48" s="120"/>
      <c r="BI48" s="120"/>
      <c r="BJ48" s="124"/>
      <c r="BK48" s="120"/>
      <c r="BL48" s="120"/>
      <c r="BM48" s="120"/>
      <c r="BN48" s="120"/>
      <c r="BO48" s="120"/>
      <c r="BP48" s="120"/>
      <c r="BQ48" s="120">
        <v>0</v>
      </c>
      <c r="BR48" s="120"/>
      <c r="BS48" s="120"/>
      <c r="BT48" s="124"/>
      <c r="BU48" s="120"/>
      <c r="BV48" s="120"/>
      <c r="BW48" s="120"/>
      <c r="BX48" s="120"/>
      <c r="BY48" s="120"/>
      <c r="BZ48" s="120"/>
      <c r="CA48" s="120"/>
      <c r="CB48" s="120"/>
      <c r="CC48" s="120">
        <v>0</v>
      </c>
      <c r="CD48" s="811"/>
      <c r="CE48" s="127">
        <f t="shared" si="0"/>
        <v>88</v>
      </c>
    </row>
    <row r="49" spans="1:83" s="410" customFormat="1" ht="14.25" customHeight="1" thickBot="1" x14ac:dyDescent="0.45">
      <c r="A49" s="809"/>
      <c r="B49" s="810"/>
      <c r="C49" s="168"/>
      <c r="D49" s="168"/>
      <c r="E49" s="168"/>
      <c r="F49" s="168"/>
      <c r="G49" s="168"/>
      <c r="H49" s="168"/>
      <c r="I49" s="168"/>
      <c r="J49" s="168"/>
      <c r="K49" s="168"/>
      <c r="L49" s="169"/>
      <c r="M49" s="134"/>
      <c r="N49" s="168"/>
      <c r="O49" s="168"/>
      <c r="P49" s="168"/>
      <c r="Q49" s="168"/>
      <c r="R49" s="168"/>
      <c r="S49" s="168"/>
      <c r="T49" s="168"/>
      <c r="U49" s="168"/>
      <c r="V49" s="170"/>
      <c r="W49" s="168"/>
      <c r="X49" s="168"/>
      <c r="Y49" s="168"/>
      <c r="Z49" s="168"/>
      <c r="AA49" s="168"/>
      <c r="AB49" s="168"/>
      <c r="AC49" s="168"/>
      <c r="AD49" s="168"/>
      <c r="AE49" s="168"/>
      <c r="AF49" s="170">
        <v>71</v>
      </c>
      <c r="AG49" s="171" t="s">
        <v>193</v>
      </c>
      <c r="AH49" s="168"/>
      <c r="AI49" s="168"/>
      <c r="AJ49" s="168"/>
      <c r="AK49" s="168"/>
      <c r="AL49" s="168"/>
      <c r="AM49" s="168"/>
      <c r="AN49" s="168"/>
      <c r="AO49" s="168"/>
      <c r="AP49" s="170"/>
      <c r="AQ49" s="168"/>
      <c r="AR49" s="168"/>
      <c r="AS49" s="168"/>
      <c r="AT49" s="168"/>
      <c r="AU49" s="168"/>
      <c r="AV49" s="168"/>
      <c r="AW49" s="168"/>
      <c r="AX49" s="169"/>
      <c r="AY49" s="172"/>
      <c r="AZ49" s="170"/>
      <c r="BA49" s="168"/>
      <c r="BB49" s="168"/>
      <c r="BC49" s="168"/>
      <c r="BD49" s="168"/>
      <c r="BE49" s="168">
        <v>0</v>
      </c>
      <c r="BF49" s="168"/>
      <c r="BG49" s="168"/>
      <c r="BH49" s="168"/>
      <c r="BI49" s="168"/>
      <c r="BJ49" s="170"/>
      <c r="BK49" s="168"/>
      <c r="BL49" s="168"/>
      <c r="BM49" s="168"/>
      <c r="BN49" s="168"/>
      <c r="BO49" s="168"/>
      <c r="BP49" s="168"/>
      <c r="BQ49" s="168">
        <v>0</v>
      </c>
      <c r="BR49" s="168"/>
      <c r="BS49" s="168"/>
      <c r="BT49" s="170"/>
      <c r="BU49" s="168"/>
      <c r="BV49" s="168"/>
      <c r="BW49" s="168"/>
      <c r="BX49" s="168"/>
      <c r="BY49" s="168"/>
      <c r="BZ49" s="168"/>
      <c r="CA49" s="168"/>
      <c r="CB49" s="168"/>
      <c r="CC49" s="168">
        <v>0</v>
      </c>
      <c r="CD49" s="812"/>
      <c r="CE49" s="119">
        <f t="shared" si="0"/>
        <v>71</v>
      </c>
    </row>
    <row r="50" spans="1:83" s="410" customFormat="1" ht="14.25" customHeight="1" x14ac:dyDescent="0.4">
      <c r="A50" s="779" t="s">
        <v>194</v>
      </c>
      <c r="B50" s="780"/>
      <c r="C50" s="173"/>
      <c r="D50" s="173"/>
      <c r="E50" s="173"/>
      <c r="F50" s="173"/>
      <c r="G50" s="173"/>
      <c r="H50" s="173"/>
      <c r="I50" s="173"/>
      <c r="J50" s="173"/>
      <c r="K50" s="173"/>
      <c r="L50" s="174"/>
      <c r="M50" s="175"/>
      <c r="N50" s="173"/>
      <c r="O50" s="173"/>
      <c r="P50" s="173"/>
      <c r="Q50" s="173"/>
      <c r="R50" s="173"/>
      <c r="S50" s="173"/>
      <c r="T50" s="173"/>
      <c r="U50" s="173"/>
      <c r="V50" s="176"/>
      <c r="W50" s="173"/>
      <c r="X50" s="173"/>
      <c r="Y50" s="173"/>
      <c r="Z50" s="173"/>
      <c r="AA50" s="173"/>
      <c r="AB50" s="173"/>
      <c r="AC50" s="173"/>
      <c r="AD50" s="173"/>
      <c r="AE50" s="173"/>
      <c r="AF50" s="176"/>
      <c r="AG50" s="173"/>
      <c r="AH50" s="173"/>
      <c r="AI50" s="173"/>
      <c r="AJ50" s="173"/>
      <c r="AK50" s="173"/>
      <c r="AL50" s="173"/>
      <c r="AM50" s="173"/>
      <c r="AN50" s="173"/>
      <c r="AO50" s="173"/>
      <c r="AP50" s="176"/>
      <c r="AQ50" s="173"/>
      <c r="AR50" s="173"/>
      <c r="AS50" s="173"/>
      <c r="AT50" s="173"/>
      <c r="AU50" s="173"/>
      <c r="AV50" s="173"/>
      <c r="AW50" s="173"/>
      <c r="AX50" s="174"/>
      <c r="AY50" s="177"/>
      <c r="AZ50" s="176"/>
      <c r="BA50" s="173"/>
      <c r="BB50" s="173"/>
      <c r="BC50" s="173"/>
      <c r="BD50" s="173"/>
      <c r="BE50" s="173">
        <v>0</v>
      </c>
      <c r="BF50" s="173"/>
      <c r="BG50" s="173"/>
      <c r="BH50" s="173"/>
      <c r="BI50" s="173"/>
      <c r="BJ50" s="176"/>
      <c r="BK50" s="173"/>
      <c r="BL50" s="173"/>
      <c r="BM50" s="173"/>
      <c r="BN50" s="173"/>
      <c r="BO50" s="173"/>
      <c r="BP50" s="173"/>
      <c r="BQ50" s="173">
        <v>0</v>
      </c>
      <c r="BR50" s="173"/>
      <c r="BS50" s="173"/>
      <c r="BT50" s="176"/>
      <c r="BU50" s="173"/>
      <c r="BV50" s="173"/>
      <c r="BW50" s="173"/>
      <c r="BX50" s="173"/>
      <c r="BY50" s="173"/>
      <c r="BZ50" s="173"/>
      <c r="CA50" s="173"/>
      <c r="CB50" s="173"/>
      <c r="CC50" s="173">
        <v>0</v>
      </c>
      <c r="CD50" s="178"/>
      <c r="CE50" s="178">
        <f>SUM(D50:CD50)</f>
        <v>0</v>
      </c>
    </row>
    <row r="51" spans="1:83" s="410" customFormat="1" ht="14.25" customHeight="1" x14ac:dyDescent="0.4">
      <c r="A51" s="751" t="s">
        <v>195</v>
      </c>
      <c r="B51" s="752"/>
      <c r="C51" s="135"/>
      <c r="D51" s="135"/>
      <c r="E51" s="135"/>
      <c r="F51" s="135"/>
      <c r="G51" s="135"/>
      <c r="H51" s="135"/>
      <c r="I51" s="135"/>
      <c r="J51" s="135"/>
      <c r="K51" s="135"/>
      <c r="L51" s="136"/>
      <c r="M51" s="137"/>
      <c r="N51" s="135"/>
      <c r="O51" s="135"/>
      <c r="P51" s="135"/>
      <c r="Q51" s="135"/>
      <c r="R51" s="135"/>
      <c r="S51" s="135"/>
      <c r="T51" s="135"/>
      <c r="U51" s="135"/>
      <c r="V51" s="138"/>
      <c r="W51" s="135"/>
      <c r="X51" s="135"/>
      <c r="Y51" s="135"/>
      <c r="Z51" s="135"/>
      <c r="AA51" s="135"/>
      <c r="AB51" s="135"/>
      <c r="AC51" s="135"/>
      <c r="AD51" s="135" t="s">
        <v>196</v>
      </c>
      <c r="AE51" s="135">
        <v>3234</v>
      </c>
      <c r="AF51" s="138">
        <v>935</v>
      </c>
      <c r="AG51" s="139" t="s">
        <v>197</v>
      </c>
      <c r="AH51" s="135"/>
      <c r="AI51" s="135"/>
      <c r="AJ51" s="135"/>
      <c r="AK51" s="135"/>
      <c r="AL51" s="135"/>
      <c r="AM51" s="135"/>
      <c r="AN51" s="135"/>
      <c r="AO51" s="135"/>
      <c r="AP51" s="138"/>
      <c r="AQ51" s="135"/>
      <c r="AR51" s="135"/>
      <c r="AS51" s="135"/>
      <c r="AT51" s="135"/>
      <c r="AU51" s="135"/>
      <c r="AV51" s="135"/>
      <c r="AW51" s="135"/>
      <c r="AX51" s="136"/>
      <c r="AY51" s="140"/>
      <c r="AZ51" s="138"/>
      <c r="BA51" s="135"/>
      <c r="BB51" s="135"/>
      <c r="BC51" s="135"/>
      <c r="BD51" s="135"/>
      <c r="BE51" s="135">
        <v>0</v>
      </c>
      <c r="BF51" s="135"/>
      <c r="BG51" s="135"/>
      <c r="BH51" s="135"/>
      <c r="BI51" s="135"/>
      <c r="BJ51" s="138"/>
      <c r="BK51" s="135"/>
      <c r="BL51" s="135"/>
      <c r="BM51" s="135"/>
      <c r="BN51" s="135"/>
      <c r="BO51" s="135"/>
      <c r="BP51" s="135"/>
      <c r="BQ51" s="135">
        <v>0</v>
      </c>
      <c r="BR51" s="135"/>
      <c r="BS51" s="135"/>
      <c r="BT51" s="138"/>
      <c r="BU51" s="135"/>
      <c r="BV51" s="135"/>
      <c r="BW51" s="135"/>
      <c r="BX51" s="135"/>
      <c r="BY51" s="135"/>
      <c r="BZ51" s="135"/>
      <c r="CA51" s="135"/>
      <c r="CB51" s="135"/>
      <c r="CC51" s="135">
        <v>0</v>
      </c>
      <c r="CD51" s="757">
        <f>+SUM(CE51:CE52)</f>
        <v>9793</v>
      </c>
      <c r="CE51" s="142">
        <f>SUM($D51:$CC51)</f>
        <v>4169</v>
      </c>
    </row>
    <row r="52" spans="1:83" s="410" customFormat="1" ht="14.25" customHeight="1" x14ac:dyDescent="0.4">
      <c r="A52" s="755"/>
      <c r="B52" s="756"/>
      <c r="C52" s="143"/>
      <c r="D52" s="143"/>
      <c r="E52" s="143"/>
      <c r="F52" s="143"/>
      <c r="G52" s="143"/>
      <c r="H52" s="143"/>
      <c r="I52" s="143"/>
      <c r="J52" s="143"/>
      <c r="K52" s="143"/>
      <c r="L52" s="144"/>
      <c r="M52" s="145"/>
      <c r="N52" s="143"/>
      <c r="O52" s="143"/>
      <c r="P52" s="143"/>
      <c r="Q52" s="143"/>
      <c r="R52" s="143"/>
      <c r="S52" s="143"/>
      <c r="T52" s="143"/>
      <c r="U52" s="143"/>
      <c r="V52" s="146"/>
      <c r="W52" s="143"/>
      <c r="X52" s="143"/>
      <c r="Y52" s="143"/>
      <c r="Z52" s="147" t="s">
        <v>198</v>
      </c>
      <c r="AA52" s="143"/>
      <c r="AB52" s="143"/>
      <c r="AC52" s="143"/>
      <c r="AD52" s="143" t="s">
        <v>199</v>
      </c>
      <c r="AE52" s="143">
        <v>4989</v>
      </c>
      <c r="AF52" s="146">
        <v>635</v>
      </c>
      <c r="AG52" s="147" t="s">
        <v>200</v>
      </c>
      <c r="AH52" s="143"/>
      <c r="AI52" s="143"/>
      <c r="AJ52" s="143"/>
      <c r="AK52" s="143"/>
      <c r="AL52" s="143"/>
      <c r="AM52" s="143"/>
      <c r="AN52" s="143"/>
      <c r="AO52" s="143"/>
      <c r="AP52" s="146"/>
      <c r="AQ52" s="143"/>
      <c r="AR52" s="143"/>
      <c r="AS52" s="143"/>
      <c r="AT52" s="143"/>
      <c r="AU52" s="143"/>
      <c r="AV52" s="143"/>
      <c r="AW52" s="143"/>
      <c r="AX52" s="144"/>
      <c r="AY52" s="148"/>
      <c r="AZ52" s="146"/>
      <c r="BA52" s="143"/>
      <c r="BB52" s="143"/>
      <c r="BC52" s="143"/>
      <c r="BD52" s="143"/>
      <c r="BE52" s="143">
        <v>0</v>
      </c>
      <c r="BF52" s="143"/>
      <c r="BG52" s="143"/>
      <c r="BH52" s="143"/>
      <c r="BI52" s="143"/>
      <c r="BJ52" s="146"/>
      <c r="BK52" s="143"/>
      <c r="BL52" s="143"/>
      <c r="BM52" s="143"/>
      <c r="BN52" s="143"/>
      <c r="BO52" s="143"/>
      <c r="BP52" s="143"/>
      <c r="BQ52" s="143">
        <v>0</v>
      </c>
      <c r="BR52" s="143"/>
      <c r="BS52" s="143"/>
      <c r="BT52" s="146"/>
      <c r="BU52" s="143"/>
      <c r="BV52" s="143"/>
      <c r="BW52" s="143"/>
      <c r="BX52" s="143"/>
      <c r="BY52" s="143"/>
      <c r="BZ52" s="143"/>
      <c r="CA52" s="143"/>
      <c r="CB52" s="143"/>
      <c r="CC52" s="143">
        <v>0</v>
      </c>
      <c r="CD52" s="773"/>
      <c r="CE52" s="150">
        <f>SUM($D52:$CC52)</f>
        <v>5624</v>
      </c>
    </row>
    <row r="53" spans="1:83" s="410" customFormat="1" ht="14.25" customHeight="1" x14ac:dyDescent="0.4">
      <c r="A53" s="751" t="s">
        <v>201</v>
      </c>
      <c r="B53" s="752"/>
      <c r="C53" s="135"/>
      <c r="D53" s="135"/>
      <c r="E53" s="135"/>
      <c r="F53" s="135"/>
      <c r="G53" s="135"/>
      <c r="H53" s="135"/>
      <c r="I53" s="135"/>
      <c r="J53" s="135"/>
      <c r="K53" s="135"/>
      <c r="L53" s="136"/>
      <c r="M53" s="137"/>
      <c r="N53" s="135"/>
      <c r="O53" s="135"/>
      <c r="P53" s="135"/>
      <c r="Q53" s="135"/>
      <c r="R53" s="135"/>
      <c r="S53" s="135"/>
      <c r="T53" s="135"/>
      <c r="U53" s="141"/>
      <c r="V53" s="138"/>
      <c r="W53" s="135"/>
      <c r="X53" s="135"/>
      <c r="Y53" s="135">
        <v>450</v>
      </c>
      <c r="Z53" s="135">
        <v>288</v>
      </c>
      <c r="AA53" s="135">
        <v>412</v>
      </c>
      <c r="AB53" s="135">
        <v>2622</v>
      </c>
      <c r="AC53" s="135">
        <v>466</v>
      </c>
      <c r="AD53" s="135">
        <v>346</v>
      </c>
      <c r="AE53" s="135">
        <v>196</v>
      </c>
      <c r="AF53" s="138">
        <v>868</v>
      </c>
      <c r="AG53" s="135">
        <v>347</v>
      </c>
      <c r="AH53" s="135">
        <v>252</v>
      </c>
      <c r="AI53" s="135">
        <v>822</v>
      </c>
      <c r="AJ53" s="135"/>
      <c r="AK53" s="135">
        <v>1210</v>
      </c>
      <c r="AL53" s="135">
        <v>1526</v>
      </c>
      <c r="AM53" s="135"/>
      <c r="AN53" s="135"/>
      <c r="AO53" s="135"/>
      <c r="AP53" s="138">
        <v>3800</v>
      </c>
      <c r="AQ53" s="135"/>
      <c r="AR53" s="135"/>
      <c r="AS53" s="135"/>
      <c r="AT53" s="135"/>
      <c r="AU53" s="135"/>
      <c r="AV53" s="135"/>
      <c r="AW53" s="135"/>
      <c r="AX53" s="136"/>
      <c r="AY53" s="140"/>
      <c r="AZ53" s="138">
        <v>1000</v>
      </c>
      <c r="BA53" s="135">
        <v>1000</v>
      </c>
      <c r="BB53" s="135">
        <v>1000</v>
      </c>
      <c r="BC53" s="135">
        <v>1000</v>
      </c>
      <c r="BD53" s="135">
        <v>1000</v>
      </c>
      <c r="BE53" s="135">
        <v>1000</v>
      </c>
      <c r="BF53" s="135">
        <v>1000</v>
      </c>
      <c r="BG53" s="135">
        <v>1000</v>
      </c>
      <c r="BH53" s="135">
        <v>1000</v>
      </c>
      <c r="BI53" s="135">
        <v>1000</v>
      </c>
      <c r="BJ53" s="138">
        <v>1000</v>
      </c>
      <c r="BK53" s="135">
        <v>1000</v>
      </c>
      <c r="BL53" s="135">
        <v>1000</v>
      </c>
      <c r="BM53" s="135">
        <v>1000</v>
      </c>
      <c r="BN53" s="135">
        <v>1000</v>
      </c>
      <c r="BO53" s="135">
        <v>1000</v>
      </c>
      <c r="BP53" s="135">
        <v>1000</v>
      </c>
      <c r="BQ53" s="135">
        <v>1000</v>
      </c>
      <c r="BR53" s="135">
        <v>1000</v>
      </c>
      <c r="BS53" s="135">
        <v>1000</v>
      </c>
      <c r="BT53" s="138">
        <v>1000</v>
      </c>
      <c r="BU53" s="135">
        <v>1000</v>
      </c>
      <c r="BV53" s="135">
        <v>1000</v>
      </c>
      <c r="BW53" s="135">
        <v>1000</v>
      </c>
      <c r="BX53" s="135">
        <v>1000</v>
      </c>
      <c r="BY53" s="135">
        <v>1000</v>
      </c>
      <c r="BZ53" s="135">
        <v>1000</v>
      </c>
      <c r="CA53" s="135">
        <v>1000</v>
      </c>
      <c r="CB53" s="135">
        <v>1000</v>
      </c>
      <c r="CC53" s="135">
        <v>1000</v>
      </c>
      <c r="CD53" s="757">
        <f>+SUM(CE53:CE54)</f>
        <v>43949</v>
      </c>
      <c r="CE53" s="142">
        <f>SUM($D53:$CC53)</f>
        <v>43605</v>
      </c>
    </row>
    <row r="54" spans="1:83" s="410" customFormat="1" ht="14.25" customHeight="1" thickBot="1" x14ac:dyDescent="0.45">
      <c r="A54" s="809"/>
      <c r="B54" s="810"/>
      <c r="C54" s="179"/>
      <c r="D54" s="179"/>
      <c r="E54" s="179"/>
      <c r="F54" s="179"/>
      <c r="G54" s="179"/>
      <c r="H54" s="179"/>
      <c r="I54" s="179"/>
      <c r="J54" s="179"/>
      <c r="K54" s="179"/>
      <c r="L54" s="180"/>
      <c r="M54" s="181"/>
      <c r="N54" s="179"/>
      <c r="O54" s="179"/>
      <c r="P54" s="179"/>
      <c r="Q54" s="179"/>
      <c r="R54" s="179"/>
      <c r="S54" s="179"/>
      <c r="T54" s="179"/>
      <c r="U54" s="179"/>
      <c r="V54" s="182"/>
      <c r="W54" s="179"/>
      <c r="X54" s="179"/>
      <c r="Y54" s="179"/>
      <c r="Z54" s="179"/>
      <c r="AA54" s="179"/>
      <c r="AB54" s="179"/>
      <c r="AC54" s="179"/>
      <c r="AD54" s="179"/>
      <c r="AE54" s="179"/>
      <c r="AF54" s="182">
        <v>344</v>
      </c>
      <c r="AG54" s="183" t="s">
        <v>203</v>
      </c>
      <c r="AH54" s="179"/>
      <c r="AI54" s="179"/>
      <c r="AJ54" s="179"/>
      <c r="AK54" s="179"/>
      <c r="AL54" s="179"/>
      <c r="AM54" s="179"/>
      <c r="AN54" s="179"/>
      <c r="AO54" s="179"/>
      <c r="AP54" s="182"/>
      <c r="AQ54" s="179"/>
      <c r="AR54" s="179"/>
      <c r="AS54" s="179"/>
      <c r="AT54" s="179"/>
      <c r="AU54" s="179"/>
      <c r="AV54" s="179"/>
      <c r="AW54" s="183"/>
      <c r="AX54" s="180"/>
      <c r="AY54" s="184"/>
      <c r="AZ54" s="182"/>
      <c r="BA54" s="179"/>
      <c r="BB54" s="179"/>
      <c r="BC54" s="179"/>
      <c r="BD54" s="179"/>
      <c r="BE54" s="179">
        <v>0</v>
      </c>
      <c r="BF54" s="179"/>
      <c r="BG54" s="179"/>
      <c r="BH54" s="179"/>
      <c r="BI54" s="179"/>
      <c r="BJ54" s="182"/>
      <c r="BK54" s="179"/>
      <c r="BL54" s="179"/>
      <c r="BM54" s="179"/>
      <c r="BN54" s="179"/>
      <c r="BO54" s="179"/>
      <c r="BP54" s="179"/>
      <c r="BQ54" s="179">
        <v>0</v>
      </c>
      <c r="BR54" s="179"/>
      <c r="BS54" s="179"/>
      <c r="BT54" s="182"/>
      <c r="BU54" s="179"/>
      <c r="BV54" s="179"/>
      <c r="BW54" s="179"/>
      <c r="BX54" s="179"/>
      <c r="BY54" s="179"/>
      <c r="BZ54" s="179"/>
      <c r="CA54" s="179"/>
      <c r="CB54" s="179"/>
      <c r="CC54" s="179">
        <v>0</v>
      </c>
      <c r="CD54" s="778"/>
      <c r="CE54" s="185">
        <f>SUM($D54:$CC54)</f>
        <v>344</v>
      </c>
    </row>
    <row r="55" spans="1:83" s="410" customFormat="1" ht="14.25" customHeight="1" x14ac:dyDescent="0.4">
      <c r="A55" s="779" t="s">
        <v>204</v>
      </c>
      <c r="B55" s="780"/>
      <c r="C55" s="173"/>
      <c r="D55" s="173"/>
      <c r="E55" s="173"/>
      <c r="F55" s="173"/>
      <c r="G55" s="173"/>
      <c r="H55" s="173"/>
      <c r="I55" s="173"/>
      <c r="J55" s="173"/>
      <c r="K55" s="173"/>
      <c r="L55" s="174"/>
      <c r="M55" s="175"/>
      <c r="N55" s="173"/>
      <c r="O55" s="173"/>
      <c r="P55" s="173"/>
      <c r="Q55" s="173"/>
      <c r="R55" s="173"/>
      <c r="S55" s="173"/>
      <c r="T55" s="173"/>
      <c r="U55" s="173"/>
      <c r="V55" s="176"/>
      <c r="W55" s="173"/>
      <c r="X55" s="173"/>
      <c r="Y55" s="173"/>
      <c r="Z55" s="173"/>
      <c r="AA55" s="173"/>
      <c r="AB55" s="173"/>
      <c r="AC55" s="173"/>
      <c r="AD55" s="173"/>
      <c r="AE55" s="173"/>
      <c r="AF55" s="176"/>
      <c r="AG55" s="173"/>
      <c r="AH55" s="173"/>
      <c r="AI55" s="173"/>
      <c r="AJ55" s="173"/>
      <c r="AK55" s="173"/>
      <c r="AL55" s="173"/>
      <c r="AM55" s="173"/>
      <c r="AN55" s="173"/>
      <c r="AO55" s="173"/>
      <c r="AP55" s="176"/>
      <c r="AQ55" s="173"/>
      <c r="AR55" s="173"/>
      <c r="AS55" s="173"/>
      <c r="AT55" s="173"/>
      <c r="AU55" s="173"/>
      <c r="AV55" s="173"/>
      <c r="AW55" s="173"/>
      <c r="AX55" s="174"/>
      <c r="AY55" s="177"/>
      <c r="AZ55" s="176"/>
      <c r="BA55" s="173"/>
      <c r="BB55" s="173"/>
      <c r="BC55" s="173"/>
      <c r="BD55" s="173"/>
      <c r="BE55" s="173">
        <v>0</v>
      </c>
      <c r="BF55" s="173"/>
      <c r="BG55" s="173"/>
      <c r="BH55" s="173"/>
      <c r="BI55" s="173"/>
      <c r="BJ55" s="176"/>
      <c r="BK55" s="173"/>
      <c r="BL55" s="173"/>
      <c r="BM55" s="173"/>
      <c r="BN55" s="173"/>
      <c r="BO55" s="173"/>
      <c r="BP55" s="173"/>
      <c r="BQ55" s="173">
        <v>0</v>
      </c>
      <c r="BR55" s="173"/>
      <c r="BS55" s="173"/>
      <c r="BT55" s="176"/>
      <c r="BU55" s="173"/>
      <c r="BV55" s="173"/>
      <c r="BW55" s="173"/>
      <c r="BX55" s="173"/>
      <c r="BY55" s="173"/>
      <c r="BZ55" s="173"/>
      <c r="CA55" s="173"/>
      <c r="CB55" s="173"/>
      <c r="CC55" s="173">
        <v>0</v>
      </c>
      <c r="CD55" s="178"/>
      <c r="CE55" s="178">
        <f>SUM(D55:CD55)</f>
        <v>0</v>
      </c>
    </row>
    <row r="56" spans="1:83" s="410" customFormat="1" ht="14.25" customHeight="1" x14ac:dyDescent="0.4">
      <c r="A56" s="759" t="s">
        <v>205</v>
      </c>
      <c r="B56" s="767"/>
      <c r="C56" s="95"/>
      <c r="D56" s="95"/>
      <c r="E56" s="95"/>
      <c r="F56" s="95"/>
      <c r="G56" s="95"/>
      <c r="H56" s="95"/>
      <c r="I56" s="95"/>
      <c r="J56" s="95"/>
      <c r="K56" s="95"/>
      <c r="L56" s="96"/>
      <c r="M56" s="97"/>
      <c r="N56" s="95"/>
      <c r="O56" s="95"/>
      <c r="P56" s="95"/>
      <c r="Q56" s="95"/>
      <c r="R56" s="95"/>
      <c r="S56" s="95"/>
      <c r="T56" s="95"/>
      <c r="U56" s="95"/>
      <c r="V56" s="98"/>
      <c r="W56" s="95"/>
      <c r="X56" s="95"/>
      <c r="Y56" s="95"/>
      <c r="Z56" s="95"/>
      <c r="AA56" s="95"/>
      <c r="AB56" s="95"/>
      <c r="AC56" s="95"/>
      <c r="AD56" s="95" t="s">
        <v>206</v>
      </c>
      <c r="AE56" s="95">
        <v>73</v>
      </c>
      <c r="AF56" s="98"/>
      <c r="AG56" s="95" t="s">
        <v>207</v>
      </c>
      <c r="AH56" s="95"/>
      <c r="AI56" s="95" t="s">
        <v>207</v>
      </c>
      <c r="AJ56" s="95"/>
      <c r="AK56" s="95" t="s">
        <v>208</v>
      </c>
      <c r="AL56" s="95">
        <v>1523</v>
      </c>
      <c r="AM56" s="108" t="s">
        <v>513</v>
      </c>
      <c r="AN56" s="95"/>
      <c r="AO56" s="95"/>
      <c r="AP56" s="98"/>
      <c r="AQ56" s="95"/>
      <c r="AR56" s="95"/>
      <c r="AS56" s="95"/>
      <c r="AT56" s="95"/>
      <c r="AU56" s="95"/>
      <c r="AV56" s="95"/>
      <c r="AW56" s="95"/>
      <c r="AX56" s="96"/>
      <c r="AY56" s="99"/>
      <c r="AZ56" s="98"/>
      <c r="BA56" s="95"/>
      <c r="BB56" s="95"/>
      <c r="BC56" s="95"/>
      <c r="BD56" s="95"/>
      <c r="BE56" s="95">
        <v>0</v>
      </c>
      <c r="BF56" s="95"/>
      <c r="BG56" s="95"/>
      <c r="BH56" s="95"/>
      <c r="BI56" s="95"/>
      <c r="BJ56" s="98"/>
      <c r="BK56" s="95"/>
      <c r="BL56" s="95"/>
      <c r="BM56" s="95"/>
      <c r="BN56" s="95"/>
      <c r="BO56" s="95"/>
      <c r="BP56" s="95"/>
      <c r="BQ56" s="95">
        <v>0</v>
      </c>
      <c r="BR56" s="95"/>
      <c r="BS56" s="95"/>
      <c r="BT56" s="98"/>
      <c r="BU56" s="95"/>
      <c r="BV56" s="95"/>
      <c r="BW56" s="95"/>
      <c r="BX56" s="95"/>
      <c r="BY56" s="95"/>
      <c r="BZ56" s="95"/>
      <c r="CA56" s="95"/>
      <c r="CB56" s="95"/>
      <c r="CC56" s="95">
        <v>0</v>
      </c>
      <c r="CD56" s="101">
        <f>+CE56</f>
        <v>1596</v>
      </c>
      <c r="CE56" s="101">
        <f>SUM($D56:$CC56)</f>
        <v>1596</v>
      </c>
    </row>
    <row r="57" spans="1:83" s="410" customFormat="1" ht="14.25" customHeight="1" x14ac:dyDescent="0.4">
      <c r="A57" s="759" t="s">
        <v>209</v>
      </c>
      <c r="B57" s="767"/>
      <c r="C57" s="95"/>
      <c r="D57" s="95"/>
      <c r="E57" s="95"/>
      <c r="F57" s="95"/>
      <c r="G57" s="95"/>
      <c r="H57" s="95"/>
      <c r="I57" s="95"/>
      <c r="J57" s="95"/>
      <c r="K57" s="95"/>
      <c r="L57" s="96"/>
      <c r="M57" s="97"/>
      <c r="N57" s="95"/>
      <c r="O57" s="95"/>
      <c r="P57" s="95"/>
      <c r="Q57" s="95"/>
      <c r="R57" s="95"/>
      <c r="S57" s="95"/>
      <c r="T57" s="95"/>
      <c r="U57" s="95"/>
      <c r="V57" s="98"/>
      <c r="W57" s="95"/>
      <c r="X57" s="95"/>
      <c r="Y57" s="95"/>
      <c r="Z57" s="95"/>
      <c r="AA57" s="95"/>
      <c r="AB57" s="95"/>
      <c r="AC57" s="95">
        <v>199</v>
      </c>
      <c r="AD57" s="95">
        <v>399</v>
      </c>
      <c r="AE57" s="95">
        <v>99</v>
      </c>
      <c r="AF57" s="98">
        <v>1631</v>
      </c>
      <c r="AG57" s="95">
        <v>995</v>
      </c>
      <c r="AH57" s="95">
        <v>209</v>
      </c>
      <c r="AI57" s="95">
        <v>782</v>
      </c>
      <c r="AJ57" s="95"/>
      <c r="AK57" s="95">
        <v>360</v>
      </c>
      <c r="AL57" s="95">
        <v>1000</v>
      </c>
      <c r="AM57" s="95"/>
      <c r="AN57" s="95"/>
      <c r="AO57" s="95"/>
      <c r="AP57" s="98"/>
      <c r="AQ57" s="95"/>
      <c r="AR57" s="95"/>
      <c r="AS57" s="95"/>
      <c r="AT57" s="95"/>
      <c r="AU57" s="95"/>
      <c r="AV57" s="95"/>
      <c r="AW57" s="95"/>
      <c r="AX57" s="96"/>
      <c r="AY57" s="99"/>
      <c r="AZ57" s="98"/>
      <c r="BA57" s="95"/>
      <c r="BB57" s="95"/>
      <c r="BC57" s="95"/>
      <c r="BD57" s="95"/>
      <c r="BE57" s="95">
        <v>0</v>
      </c>
      <c r="BF57" s="95"/>
      <c r="BG57" s="95"/>
      <c r="BH57" s="95"/>
      <c r="BI57" s="95"/>
      <c r="BJ57" s="98"/>
      <c r="BK57" s="95"/>
      <c r="BL57" s="95"/>
      <c r="BM57" s="95"/>
      <c r="BN57" s="95"/>
      <c r="BO57" s="95"/>
      <c r="BP57" s="95"/>
      <c r="BQ57" s="95">
        <v>0</v>
      </c>
      <c r="BR57" s="95"/>
      <c r="BS57" s="95"/>
      <c r="BT57" s="98"/>
      <c r="BU57" s="95"/>
      <c r="BV57" s="95"/>
      <c r="BW57" s="95"/>
      <c r="BX57" s="95"/>
      <c r="BY57" s="95"/>
      <c r="BZ57" s="95"/>
      <c r="CA57" s="95"/>
      <c r="CB57" s="95"/>
      <c r="CC57" s="95">
        <v>0</v>
      </c>
      <c r="CD57" s="101">
        <f>+CE57</f>
        <v>5674</v>
      </c>
      <c r="CE57" s="101">
        <f>SUM($D57:$CC57)</f>
        <v>5674</v>
      </c>
    </row>
    <row r="58" spans="1:83" s="410" customFormat="1" ht="14.25" customHeight="1" thickBot="1" x14ac:dyDescent="0.45">
      <c r="A58" s="759"/>
      <c r="B58" s="760"/>
      <c r="C58" s="186"/>
      <c r="D58" s="187"/>
      <c r="E58" s="187"/>
      <c r="F58" s="187"/>
      <c r="G58" s="187"/>
      <c r="H58" s="187"/>
      <c r="I58" s="187"/>
      <c r="J58" s="187"/>
      <c r="K58" s="187"/>
      <c r="L58" s="188"/>
      <c r="M58" s="186"/>
      <c r="N58" s="187"/>
      <c r="O58" s="187"/>
      <c r="P58" s="187"/>
      <c r="Q58" s="187"/>
      <c r="R58" s="187"/>
      <c r="S58" s="187"/>
      <c r="T58" s="187"/>
      <c r="U58" s="187"/>
      <c r="V58" s="189"/>
      <c r="W58" s="190"/>
      <c r="X58" s="187"/>
      <c r="Y58" s="187"/>
      <c r="Z58" s="187"/>
      <c r="AA58" s="187"/>
      <c r="AB58" s="187"/>
      <c r="AC58" s="187"/>
      <c r="AD58" s="187"/>
      <c r="AE58" s="429" t="s">
        <v>210</v>
      </c>
      <c r="AF58" s="189"/>
      <c r="AG58" s="190"/>
      <c r="AH58" s="187"/>
      <c r="AI58" s="187"/>
      <c r="AJ58" s="187"/>
      <c r="AK58" s="187"/>
      <c r="AL58" s="187"/>
      <c r="AM58" s="187"/>
      <c r="AN58" s="187"/>
      <c r="AO58" s="187"/>
      <c r="AP58" s="189"/>
      <c r="AQ58" s="190"/>
      <c r="AR58" s="187"/>
      <c r="AS58" s="187"/>
      <c r="AT58" s="187"/>
      <c r="AU58" s="187"/>
      <c r="AV58" s="187"/>
      <c r="AW58" s="190"/>
      <c r="AX58" s="188"/>
      <c r="AY58" s="191"/>
      <c r="AZ58" s="189"/>
      <c r="BA58" s="190"/>
      <c r="BB58" s="187"/>
      <c r="BC58" s="187"/>
      <c r="BD58" s="187"/>
      <c r="BE58" s="187">
        <v>0</v>
      </c>
      <c r="BF58" s="187"/>
      <c r="BG58" s="187"/>
      <c r="BH58" s="187"/>
      <c r="BI58" s="187"/>
      <c r="BJ58" s="189"/>
      <c r="BK58" s="190"/>
      <c r="BL58" s="187"/>
      <c r="BM58" s="187"/>
      <c r="BN58" s="187"/>
      <c r="BO58" s="187"/>
      <c r="BP58" s="188"/>
      <c r="BQ58" s="187">
        <v>0</v>
      </c>
      <c r="BR58" s="187"/>
      <c r="BS58" s="187"/>
      <c r="BT58" s="189"/>
      <c r="BU58" s="190"/>
      <c r="BV58" s="187"/>
      <c r="BW58" s="187"/>
      <c r="BX58" s="187"/>
      <c r="BY58" s="187"/>
      <c r="BZ58" s="187"/>
      <c r="CA58" s="187"/>
      <c r="CB58" s="187"/>
      <c r="CC58" s="189">
        <v>0</v>
      </c>
      <c r="CD58" s="101"/>
      <c r="CE58" s="101">
        <f>SUM(D58:CD58)</f>
        <v>0</v>
      </c>
    </row>
    <row r="59" spans="1:83" ht="14.25" customHeight="1" thickTop="1" x14ac:dyDescent="0.4">
      <c r="A59" s="761" t="s">
        <v>211</v>
      </c>
      <c r="B59" s="804"/>
      <c r="C59" s="192">
        <f t="shared" ref="C59:BN59" si="1">SUM(C10:C58)</f>
        <v>0</v>
      </c>
      <c r="D59" s="192">
        <f t="shared" si="1"/>
        <v>0</v>
      </c>
      <c r="E59" s="192">
        <f t="shared" si="1"/>
        <v>0</v>
      </c>
      <c r="F59" s="192">
        <f t="shared" si="1"/>
        <v>0</v>
      </c>
      <c r="G59" s="192">
        <f t="shared" si="1"/>
        <v>0</v>
      </c>
      <c r="H59" s="192">
        <f t="shared" si="1"/>
        <v>3490</v>
      </c>
      <c r="I59" s="192">
        <f t="shared" si="1"/>
        <v>0</v>
      </c>
      <c r="J59" s="192">
        <f t="shared" si="1"/>
        <v>0</v>
      </c>
      <c r="K59" s="192">
        <f t="shared" si="1"/>
        <v>3649</v>
      </c>
      <c r="L59" s="193">
        <f t="shared" si="1"/>
        <v>0</v>
      </c>
      <c r="M59" s="194">
        <f t="shared" si="1"/>
        <v>0</v>
      </c>
      <c r="N59" s="192">
        <f t="shared" si="1"/>
        <v>179159</v>
      </c>
      <c r="O59" s="192">
        <f t="shared" si="1"/>
        <v>0</v>
      </c>
      <c r="P59" s="192">
        <f t="shared" si="1"/>
        <v>0</v>
      </c>
      <c r="Q59" s="192">
        <f t="shared" si="1"/>
        <v>12715</v>
      </c>
      <c r="R59" s="192">
        <f t="shared" si="1"/>
        <v>0</v>
      </c>
      <c r="S59" s="192">
        <f t="shared" si="1"/>
        <v>0</v>
      </c>
      <c r="T59" s="192">
        <f t="shared" si="1"/>
        <v>5000</v>
      </c>
      <c r="U59" s="192">
        <f t="shared" si="1"/>
        <v>189982</v>
      </c>
      <c r="V59" s="193">
        <f t="shared" si="1"/>
        <v>9425</v>
      </c>
      <c r="W59" s="194">
        <f t="shared" si="1"/>
        <v>6180</v>
      </c>
      <c r="X59" s="192">
        <f t="shared" si="1"/>
        <v>0</v>
      </c>
      <c r="Y59" s="192">
        <f t="shared" si="1"/>
        <v>6768</v>
      </c>
      <c r="Z59" s="192">
        <f t="shared" si="1"/>
        <v>58059</v>
      </c>
      <c r="AA59" s="192">
        <f t="shared" si="1"/>
        <v>28212</v>
      </c>
      <c r="AB59" s="192">
        <f t="shared" si="1"/>
        <v>5155</v>
      </c>
      <c r="AC59" s="192">
        <f t="shared" si="1"/>
        <v>703</v>
      </c>
      <c r="AD59" s="192">
        <f t="shared" si="1"/>
        <v>6379</v>
      </c>
      <c r="AE59" s="192">
        <f t="shared" si="1"/>
        <v>16084</v>
      </c>
      <c r="AF59" s="193">
        <f t="shared" si="1"/>
        <v>244557</v>
      </c>
      <c r="AG59" s="194">
        <f t="shared" si="1"/>
        <v>2357</v>
      </c>
      <c r="AH59" s="192">
        <f t="shared" si="1"/>
        <v>461</v>
      </c>
      <c r="AI59" s="192">
        <f t="shared" si="1"/>
        <v>3273</v>
      </c>
      <c r="AJ59" s="192">
        <f t="shared" si="1"/>
        <v>2169</v>
      </c>
      <c r="AK59" s="192">
        <f t="shared" si="1"/>
        <v>1738</v>
      </c>
      <c r="AL59" s="192">
        <f t="shared" si="1"/>
        <v>55189</v>
      </c>
      <c r="AM59" s="192">
        <f t="shared" si="1"/>
        <v>2520</v>
      </c>
      <c r="AN59" s="192">
        <f t="shared" si="1"/>
        <v>3032</v>
      </c>
      <c r="AO59" s="192">
        <f t="shared" si="1"/>
        <v>5111</v>
      </c>
      <c r="AP59" s="193">
        <f t="shared" si="1"/>
        <v>4348</v>
      </c>
      <c r="AQ59" s="194">
        <f t="shared" si="1"/>
        <v>4811</v>
      </c>
      <c r="AR59" s="192">
        <f t="shared" si="1"/>
        <v>116757</v>
      </c>
      <c r="AS59" s="192">
        <f t="shared" si="1"/>
        <v>132628.00000000003</v>
      </c>
      <c r="AT59" s="192">
        <f t="shared" si="1"/>
        <v>8934</v>
      </c>
      <c r="AU59" s="192">
        <f t="shared" si="1"/>
        <v>1752</v>
      </c>
      <c r="AV59" s="192">
        <f t="shared" si="1"/>
        <v>17488</v>
      </c>
      <c r="AW59" s="192">
        <f t="shared" si="1"/>
        <v>382</v>
      </c>
      <c r="AX59" s="195">
        <f t="shared" si="1"/>
        <v>0</v>
      </c>
      <c r="AY59" s="196">
        <f>SUM(AY10:AY58)</f>
        <v>20640</v>
      </c>
      <c r="AZ59" s="193">
        <f t="shared" si="1"/>
        <v>6500</v>
      </c>
      <c r="BA59" s="194">
        <f t="shared" si="1"/>
        <v>1000</v>
      </c>
      <c r="BB59" s="192">
        <f t="shared" si="1"/>
        <v>1000</v>
      </c>
      <c r="BC59" s="192">
        <f t="shared" si="1"/>
        <v>1000</v>
      </c>
      <c r="BD59" s="192">
        <f t="shared" si="1"/>
        <v>1000</v>
      </c>
      <c r="BE59" s="197">
        <f t="shared" si="1"/>
        <v>229000</v>
      </c>
      <c r="BF59" s="192">
        <f t="shared" si="1"/>
        <v>1000</v>
      </c>
      <c r="BG59" s="192">
        <f t="shared" si="1"/>
        <v>1000</v>
      </c>
      <c r="BH59" s="192">
        <f t="shared" si="1"/>
        <v>2500</v>
      </c>
      <c r="BI59" s="192">
        <f t="shared" si="1"/>
        <v>1200</v>
      </c>
      <c r="BJ59" s="193">
        <f t="shared" si="1"/>
        <v>401000</v>
      </c>
      <c r="BK59" s="194">
        <f t="shared" si="1"/>
        <v>1000</v>
      </c>
      <c r="BL59" s="192">
        <f t="shared" si="1"/>
        <v>1000</v>
      </c>
      <c r="BM59" s="192">
        <f t="shared" si="1"/>
        <v>1000</v>
      </c>
      <c r="BN59" s="192">
        <f t="shared" si="1"/>
        <v>1000</v>
      </c>
      <c r="BO59" s="192">
        <f t="shared" ref="BO59:CE59" si="2">SUM(BO10:BO58)</f>
        <v>1000</v>
      </c>
      <c r="BP59" s="192">
        <f t="shared" si="2"/>
        <v>1000</v>
      </c>
      <c r="BQ59" s="197">
        <f t="shared" si="2"/>
        <v>242000</v>
      </c>
      <c r="BR59" s="192">
        <f t="shared" si="2"/>
        <v>1000</v>
      </c>
      <c r="BS59" s="192">
        <f t="shared" si="2"/>
        <v>1000</v>
      </c>
      <c r="BT59" s="193">
        <f t="shared" si="2"/>
        <v>1500</v>
      </c>
      <c r="BU59" s="194">
        <f t="shared" si="2"/>
        <v>1000</v>
      </c>
      <c r="BV59" s="192">
        <f t="shared" si="2"/>
        <v>1000</v>
      </c>
      <c r="BW59" s="192">
        <f t="shared" si="2"/>
        <v>10000</v>
      </c>
      <c r="BX59" s="192">
        <f t="shared" si="2"/>
        <v>63400</v>
      </c>
      <c r="BY59" s="192">
        <f t="shared" si="2"/>
        <v>1000</v>
      </c>
      <c r="BZ59" s="198">
        <f t="shared" si="2"/>
        <v>1000</v>
      </c>
      <c r="CA59" s="192">
        <f t="shared" si="2"/>
        <v>1000</v>
      </c>
      <c r="CB59" s="192">
        <f t="shared" si="2"/>
        <v>1000</v>
      </c>
      <c r="CC59" s="198">
        <f t="shared" si="2"/>
        <v>489000</v>
      </c>
      <c r="CD59" s="199">
        <f t="shared" si="2"/>
        <v>2625207</v>
      </c>
      <c r="CE59" s="199">
        <f t="shared" si="2"/>
        <v>2625207</v>
      </c>
    </row>
    <row r="60" spans="1:83" ht="14.25" customHeight="1" x14ac:dyDescent="0.4">
      <c r="A60" s="200" t="s">
        <v>212</v>
      </c>
      <c r="B60" s="201"/>
      <c r="C60" s="202"/>
      <c r="D60" s="202"/>
      <c r="E60" s="202"/>
      <c r="F60" s="202"/>
      <c r="G60" s="202"/>
      <c r="H60" s="202"/>
      <c r="I60" s="202"/>
      <c r="J60" s="202"/>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2"/>
      <c r="AP60" s="202"/>
      <c r="AQ60" s="202"/>
      <c r="AR60" s="202"/>
      <c r="AS60" s="202"/>
      <c r="AT60" s="202"/>
      <c r="AU60" s="202"/>
      <c r="AV60" s="202"/>
      <c r="AW60" s="202"/>
      <c r="AX60" s="202"/>
      <c r="AY60" s="203"/>
      <c r="AZ60" s="202"/>
      <c r="BA60" s="202"/>
      <c r="BB60" s="202"/>
      <c r="BC60" s="202"/>
      <c r="BD60" s="202"/>
      <c r="BE60" s="202"/>
      <c r="BF60" s="202"/>
      <c r="BG60" s="202"/>
      <c r="BH60" s="202"/>
      <c r="BI60" s="202"/>
      <c r="BJ60" s="202"/>
      <c r="BK60" s="202"/>
      <c r="BL60" s="202"/>
      <c r="BM60" s="202"/>
      <c r="BN60" s="202"/>
      <c r="BO60" s="202"/>
      <c r="BP60" s="202"/>
      <c r="BQ60" s="202"/>
      <c r="BR60" s="202"/>
      <c r="BS60" s="202"/>
      <c r="BT60" s="202"/>
      <c r="BU60" s="202"/>
      <c r="BV60" s="202"/>
      <c r="BW60" s="202"/>
      <c r="BX60" s="202"/>
      <c r="BY60" s="202"/>
      <c r="BZ60" s="202"/>
      <c r="CA60" s="202"/>
      <c r="CB60" s="202"/>
      <c r="CC60" s="202"/>
      <c r="CD60" s="204"/>
      <c r="CE60" s="204"/>
    </row>
    <row r="61" spans="1:83" ht="14.25" customHeight="1" x14ac:dyDescent="0.4">
      <c r="A61" s="798" t="s">
        <v>213</v>
      </c>
      <c r="B61" s="799"/>
      <c r="C61" s="91" t="s">
        <v>212</v>
      </c>
      <c r="D61" s="91"/>
      <c r="E61" s="91"/>
      <c r="F61" s="91"/>
      <c r="G61" s="91"/>
      <c r="H61" s="91"/>
      <c r="I61" s="91"/>
      <c r="J61" s="91"/>
      <c r="K61" s="91"/>
      <c r="L61" s="91"/>
      <c r="M61" s="91"/>
      <c r="N61" s="91"/>
      <c r="O61" s="91"/>
      <c r="P61" s="91"/>
      <c r="Q61" s="91"/>
      <c r="R61" s="91"/>
      <c r="S61" s="91"/>
      <c r="T61" s="91"/>
      <c r="U61" s="91"/>
      <c r="V61" s="91"/>
      <c r="W61" s="91"/>
      <c r="X61" s="91"/>
      <c r="Y61" s="91" t="s">
        <v>214</v>
      </c>
      <c r="Z61" s="91"/>
      <c r="AA61" s="91"/>
      <c r="AB61" s="91"/>
      <c r="AC61" s="91"/>
      <c r="AD61" s="91"/>
      <c r="AE61" s="91"/>
      <c r="AF61" s="91"/>
      <c r="AG61" s="91"/>
      <c r="AH61" s="91"/>
      <c r="AI61" s="91"/>
      <c r="AJ61" s="91"/>
      <c r="AK61" s="91"/>
      <c r="AL61" s="91"/>
      <c r="AM61" s="91"/>
      <c r="AN61" s="91"/>
      <c r="AO61" s="91"/>
      <c r="AP61" s="91"/>
      <c r="AQ61" s="91"/>
      <c r="AR61" s="91"/>
      <c r="AS61" s="91"/>
      <c r="AT61" s="91"/>
      <c r="AU61" s="91"/>
      <c r="AV61" s="91"/>
      <c r="AW61" s="91" t="s">
        <v>212</v>
      </c>
      <c r="AX61" s="91"/>
      <c r="AY61" s="93"/>
      <c r="AZ61" s="91"/>
      <c r="BA61" s="91"/>
      <c r="BB61" s="91"/>
      <c r="BC61" s="91"/>
      <c r="BD61" s="91"/>
      <c r="BE61" s="91"/>
      <c r="BF61" s="91"/>
      <c r="BG61" s="91"/>
      <c r="BH61" s="91"/>
      <c r="BI61" s="91"/>
      <c r="BJ61" s="91"/>
      <c r="BK61" s="91"/>
      <c r="BL61" s="91"/>
      <c r="BM61" s="91"/>
      <c r="BN61" s="91"/>
      <c r="BO61" s="91"/>
      <c r="BP61" s="91"/>
      <c r="BQ61" s="91"/>
      <c r="BR61" s="91"/>
      <c r="BS61" s="91"/>
      <c r="BT61" s="91"/>
      <c r="BU61" s="91"/>
      <c r="BV61" s="91"/>
      <c r="BW61" s="91"/>
      <c r="BX61" s="91"/>
      <c r="BY61" s="91"/>
      <c r="BZ61" s="91"/>
      <c r="CA61" s="91"/>
      <c r="CB61" s="91"/>
      <c r="CC61" s="91"/>
      <c r="CD61" s="94"/>
      <c r="CE61" s="94"/>
    </row>
    <row r="62" spans="1:83" ht="14.25" customHeight="1" x14ac:dyDescent="0.4">
      <c r="A62" s="802" t="s">
        <v>215</v>
      </c>
      <c r="B62" s="803"/>
      <c r="C62" s="95"/>
      <c r="D62" s="95"/>
      <c r="E62" s="95"/>
      <c r="F62" s="95"/>
      <c r="G62" s="95"/>
      <c r="H62" s="95"/>
      <c r="I62" s="95"/>
      <c r="J62" s="95"/>
      <c r="K62" s="95"/>
      <c r="L62" s="96"/>
      <c r="M62" s="97"/>
      <c r="N62" s="95"/>
      <c r="O62" s="95"/>
      <c r="P62" s="95"/>
      <c r="Q62" s="95"/>
      <c r="R62" s="95"/>
      <c r="S62" s="95"/>
      <c r="T62" s="95"/>
      <c r="U62" s="95"/>
      <c r="V62" s="98"/>
      <c r="W62" s="108" t="s">
        <v>642</v>
      </c>
      <c r="X62" s="95"/>
      <c r="Y62" s="108" t="s">
        <v>641</v>
      </c>
      <c r="Z62" s="95"/>
      <c r="AA62" s="95"/>
      <c r="AB62" s="95"/>
      <c r="AC62" s="108" t="s">
        <v>649</v>
      </c>
      <c r="AD62" s="95"/>
      <c r="AE62" s="95"/>
      <c r="AF62" s="103" t="s">
        <v>216</v>
      </c>
      <c r="AG62" s="95"/>
      <c r="AH62" s="95"/>
      <c r="AI62" s="95"/>
      <c r="AJ62" s="95"/>
      <c r="AK62" s="95"/>
      <c r="AL62" s="95"/>
      <c r="AM62" s="108" t="s">
        <v>667</v>
      </c>
      <c r="AN62" s="95"/>
      <c r="AO62" s="95"/>
      <c r="AP62" s="98"/>
      <c r="AQ62" s="95"/>
      <c r="AR62" s="95"/>
      <c r="AS62" s="95"/>
      <c r="AT62" s="95"/>
      <c r="AU62" s="95"/>
      <c r="AV62" s="95"/>
      <c r="AW62" s="108"/>
      <c r="AX62" s="96"/>
      <c r="AY62" s="99"/>
      <c r="AZ62" s="98"/>
      <c r="BA62" s="95"/>
      <c r="BB62" s="95"/>
      <c r="BC62" s="95"/>
      <c r="BD62" s="95"/>
      <c r="BE62" s="95"/>
      <c r="BF62" s="95"/>
      <c r="BG62" s="95"/>
      <c r="BH62" s="95"/>
      <c r="BI62" s="95"/>
      <c r="BJ62" s="98"/>
      <c r="BK62" s="95"/>
      <c r="BL62" s="95"/>
      <c r="BM62" s="95"/>
      <c r="BN62" s="95"/>
      <c r="BO62" s="95"/>
      <c r="BP62" s="95"/>
      <c r="BQ62" s="95"/>
      <c r="BR62" s="95"/>
      <c r="BS62" s="95"/>
      <c r="BT62" s="98"/>
      <c r="BU62" s="95"/>
      <c r="BV62" s="95"/>
      <c r="BW62" s="95"/>
      <c r="BX62" s="95"/>
      <c r="BY62" s="95"/>
      <c r="BZ62" s="95"/>
      <c r="CA62" s="95"/>
      <c r="CB62" s="95"/>
      <c r="CC62" s="95"/>
      <c r="CD62" s="101">
        <f>SUM(C62:CC62)</f>
        <v>0</v>
      </c>
      <c r="CE62" s="101">
        <f>SUM(D62:CD62)</f>
        <v>0</v>
      </c>
    </row>
    <row r="63" spans="1:83" s="410" customFormat="1" ht="14.25" customHeight="1" x14ac:dyDescent="0.4">
      <c r="A63" s="751" t="s">
        <v>217</v>
      </c>
      <c r="B63" s="789"/>
      <c r="C63" s="135"/>
      <c r="D63" s="135"/>
      <c r="E63" s="135"/>
      <c r="F63" s="135"/>
      <c r="G63" s="135"/>
      <c r="H63" s="135"/>
      <c r="I63" s="135"/>
      <c r="J63" s="135"/>
      <c r="K63" s="135"/>
      <c r="L63" s="136"/>
      <c r="M63" s="137"/>
      <c r="N63" s="135"/>
      <c r="O63" s="135"/>
      <c r="P63" s="135"/>
      <c r="Q63" s="135"/>
      <c r="R63" s="135"/>
      <c r="S63" s="135" t="s">
        <v>638</v>
      </c>
      <c r="T63" s="135">
        <v>4967</v>
      </c>
      <c r="U63" s="135"/>
      <c r="V63" s="138">
        <v>2480</v>
      </c>
      <c r="W63" s="135">
        <v>3200</v>
      </c>
      <c r="X63" s="205"/>
      <c r="Y63" s="135">
        <v>2400</v>
      </c>
      <c r="Z63" s="206">
        <v>3378</v>
      </c>
      <c r="AA63" s="444" t="s">
        <v>648</v>
      </c>
      <c r="AB63" s="135"/>
      <c r="AC63" s="135">
        <v>584</v>
      </c>
      <c r="AD63" s="135">
        <v>1197</v>
      </c>
      <c r="AE63" s="135">
        <v>37</v>
      </c>
      <c r="AF63" s="138"/>
      <c r="AG63" s="135">
        <v>1964</v>
      </c>
      <c r="AH63" s="135"/>
      <c r="AI63" s="135">
        <v>4398</v>
      </c>
      <c r="AJ63" s="139" t="s">
        <v>218</v>
      </c>
      <c r="AK63" s="135"/>
      <c r="AL63" s="135"/>
      <c r="AM63" s="135">
        <v>3968</v>
      </c>
      <c r="AN63" s="135">
        <v>58737</v>
      </c>
      <c r="AO63" s="135"/>
      <c r="AP63" s="138"/>
      <c r="AQ63" s="135"/>
      <c r="AR63" s="135"/>
      <c r="AS63" s="135"/>
      <c r="AT63" s="135"/>
      <c r="AU63" s="135" t="s">
        <v>673</v>
      </c>
      <c r="AV63" s="135">
        <v>1782</v>
      </c>
      <c r="AW63" s="135">
        <v>309000</v>
      </c>
      <c r="AX63" s="453"/>
      <c r="AY63" s="140"/>
      <c r="AZ63" s="138"/>
      <c r="BA63" s="135"/>
      <c r="BB63" s="135">
        <v>2200</v>
      </c>
      <c r="BC63" s="139" t="s">
        <v>676</v>
      </c>
      <c r="BD63" s="135"/>
      <c r="BE63" s="135"/>
      <c r="BF63" s="135"/>
      <c r="BG63" s="135">
        <v>2200</v>
      </c>
      <c r="BH63" s="139" t="s">
        <v>676</v>
      </c>
      <c r="BI63" s="135"/>
      <c r="BJ63" s="138"/>
      <c r="BK63" s="135"/>
      <c r="BL63" s="135">
        <v>2200</v>
      </c>
      <c r="BM63" s="139" t="s">
        <v>676</v>
      </c>
      <c r="BN63" s="135"/>
      <c r="BO63" s="135"/>
      <c r="BP63" s="135"/>
      <c r="BQ63" s="135">
        <v>2200</v>
      </c>
      <c r="BR63" s="139" t="s">
        <v>676</v>
      </c>
      <c r="BS63" s="135"/>
      <c r="BT63" s="138"/>
      <c r="BU63" s="135"/>
      <c r="BV63" s="135">
        <v>2200</v>
      </c>
      <c r="BW63" s="139" t="s">
        <v>676</v>
      </c>
      <c r="BX63" s="135"/>
      <c r="BY63" s="135"/>
      <c r="BZ63" s="135"/>
      <c r="CA63" s="135">
        <v>2200</v>
      </c>
      <c r="CB63" s="139"/>
      <c r="CC63" s="135"/>
      <c r="CD63" s="757">
        <f>+SUM(CE63:CE65)</f>
        <v>431341</v>
      </c>
      <c r="CE63" s="142">
        <f>SUM($D63:$CC63)</f>
        <v>411292</v>
      </c>
    </row>
    <row r="64" spans="1:83" s="410" customFormat="1" ht="14.25" customHeight="1" x14ac:dyDescent="0.4">
      <c r="A64" s="753"/>
      <c r="B64" s="754"/>
      <c r="C64" s="120"/>
      <c r="D64" s="120"/>
      <c r="E64" s="120"/>
      <c r="F64" s="120"/>
      <c r="G64" s="120"/>
      <c r="H64" s="120"/>
      <c r="I64" s="120"/>
      <c r="J64" s="120"/>
      <c r="K64" s="120"/>
      <c r="L64" s="121"/>
      <c r="M64" s="122"/>
      <c r="N64" s="120"/>
      <c r="O64" s="120"/>
      <c r="P64" s="120"/>
      <c r="Q64" s="120"/>
      <c r="R64" s="120"/>
      <c r="S64" s="120"/>
      <c r="T64" s="120"/>
      <c r="U64" s="120"/>
      <c r="V64" s="124" t="s">
        <v>637</v>
      </c>
      <c r="W64" s="120">
        <v>2496</v>
      </c>
      <c r="X64" s="123" t="s">
        <v>644</v>
      </c>
      <c r="Y64" s="120"/>
      <c r="Z64" s="120"/>
      <c r="AA64" s="123"/>
      <c r="AB64" s="120"/>
      <c r="AC64" s="120"/>
      <c r="AD64" s="123" t="s">
        <v>219</v>
      </c>
      <c r="AE64" s="120"/>
      <c r="AF64" s="152"/>
      <c r="AG64" s="120" t="s">
        <v>220</v>
      </c>
      <c r="AH64" s="123" t="s">
        <v>656</v>
      </c>
      <c r="AI64" s="120"/>
      <c r="AJ64" s="120"/>
      <c r="AK64" s="120"/>
      <c r="AL64" s="120"/>
      <c r="AM64" s="120"/>
      <c r="AN64" s="123" t="s">
        <v>672</v>
      </c>
      <c r="AO64" s="120"/>
      <c r="AP64" s="124"/>
      <c r="AQ64" s="120"/>
      <c r="AR64" s="120"/>
      <c r="AS64" s="120"/>
      <c r="AT64" s="120"/>
      <c r="AU64" s="120"/>
      <c r="AV64" s="123"/>
      <c r="AW64" s="123" t="s">
        <v>675</v>
      </c>
      <c r="AX64" s="121"/>
      <c r="AY64" s="125"/>
      <c r="AZ64" s="124"/>
      <c r="BA64" s="120"/>
      <c r="BB64" s="120"/>
      <c r="BC64" s="120"/>
      <c r="BD64" s="552"/>
      <c r="BE64" s="120"/>
      <c r="BG64" s="120"/>
      <c r="BH64" s="120"/>
      <c r="BI64" s="120"/>
      <c r="BJ64" s="124"/>
      <c r="BK64" s="120"/>
      <c r="BL64" s="120"/>
      <c r="BM64" s="120"/>
      <c r="BN64" s="120"/>
      <c r="BO64" s="120"/>
      <c r="BP64" s="120"/>
      <c r="BQ64" s="120"/>
      <c r="BR64" s="120"/>
      <c r="BS64" s="120">
        <v>13000</v>
      </c>
      <c r="BT64" s="123" t="s">
        <v>811</v>
      </c>
      <c r="BU64" s="120"/>
      <c r="BV64" s="120"/>
      <c r="BW64" s="120"/>
      <c r="BX64" s="120"/>
      <c r="BY64" s="120"/>
      <c r="BZ64" s="120"/>
      <c r="CA64" s="123" t="s">
        <v>677</v>
      </c>
      <c r="CB64" s="120"/>
      <c r="CC64" s="120"/>
      <c r="CD64" s="772"/>
      <c r="CE64" s="127">
        <f>SUM(D64:CD64)</f>
        <v>15496</v>
      </c>
    </row>
    <row r="65" spans="1:84" s="410" customFormat="1" ht="14.25" customHeight="1" x14ac:dyDescent="0.4">
      <c r="A65" s="755"/>
      <c r="B65" s="756"/>
      <c r="C65" s="143"/>
      <c r="D65" s="143"/>
      <c r="E65" s="143"/>
      <c r="F65" s="143"/>
      <c r="G65" s="143"/>
      <c r="H65" s="143"/>
      <c r="I65" s="143"/>
      <c r="J65" s="143"/>
      <c r="K65" s="143"/>
      <c r="L65" s="144"/>
      <c r="M65" s="145"/>
      <c r="N65" s="143"/>
      <c r="O65" s="143"/>
      <c r="P65" s="143"/>
      <c r="Q65" s="143"/>
      <c r="R65" s="143"/>
      <c r="S65" s="143"/>
      <c r="T65" s="143"/>
      <c r="U65" s="143"/>
      <c r="V65" s="146"/>
      <c r="W65" s="454">
        <v>657</v>
      </c>
      <c r="X65" s="147" t="s">
        <v>643</v>
      </c>
      <c r="Y65" s="143"/>
      <c r="Z65" s="143"/>
      <c r="AA65" s="143"/>
      <c r="AB65" s="143" t="s">
        <v>650</v>
      </c>
      <c r="AC65" s="143">
        <v>2136</v>
      </c>
      <c r="AD65" s="143">
        <v>813</v>
      </c>
      <c r="AE65" s="147" t="s">
        <v>221</v>
      </c>
      <c r="AF65" s="146"/>
      <c r="AG65" s="143">
        <v>150</v>
      </c>
      <c r="AH65" s="143">
        <v>440</v>
      </c>
      <c r="AI65" s="147"/>
      <c r="AJ65" s="143">
        <v>357</v>
      </c>
      <c r="AK65" s="147" t="s">
        <v>222</v>
      </c>
      <c r="AL65" s="147"/>
      <c r="AM65" s="143"/>
      <c r="AN65" s="147" t="s">
        <v>671</v>
      </c>
      <c r="AO65" s="143"/>
      <c r="AP65" s="146"/>
      <c r="AQ65" s="143"/>
      <c r="AR65" s="143"/>
      <c r="AS65" s="143"/>
      <c r="AT65" s="143"/>
      <c r="AU65" s="143"/>
      <c r="AV65" s="143"/>
      <c r="AW65" s="147" t="s">
        <v>674</v>
      </c>
      <c r="AX65" s="144"/>
      <c r="AY65" s="148"/>
      <c r="AZ65" s="146"/>
      <c r="BA65" s="143"/>
      <c r="BB65" s="143"/>
      <c r="BC65" s="143"/>
      <c r="BD65" s="143"/>
      <c r="BE65" s="143"/>
      <c r="BF65" s="143"/>
      <c r="BG65" s="143"/>
      <c r="BH65" s="143"/>
      <c r="BI65" s="143"/>
      <c r="BJ65" s="146"/>
      <c r="BK65" s="143"/>
      <c r="BL65" s="143"/>
      <c r="BM65" s="143"/>
      <c r="BN65" s="143"/>
      <c r="BO65" s="143"/>
      <c r="BP65" s="143"/>
      <c r="BQ65" s="143"/>
      <c r="BR65" s="143"/>
      <c r="BS65" s="143"/>
      <c r="BT65" s="146"/>
      <c r="BU65" s="143"/>
      <c r="BV65" s="143"/>
      <c r="BW65" s="143"/>
      <c r="BX65" s="143"/>
      <c r="BY65" s="143"/>
      <c r="BZ65" s="143"/>
      <c r="CA65" s="143"/>
      <c r="CB65" s="143"/>
      <c r="CC65" s="143"/>
      <c r="CD65" s="773"/>
      <c r="CE65" s="150">
        <f>SUM($D65:$CC65)</f>
        <v>4553</v>
      </c>
    </row>
    <row r="66" spans="1:84" s="410" customFormat="1" ht="14.25" customHeight="1" x14ac:dyDescent="0.4">
      <c r="A66" s="751" t="s">
        <v>223</v>
      </c>
      <c r="B66" s="789"/>
      <c r="C66" s="135"/>
      <c r="D66" s="135"/>
      <c r="E66" s="135"/>
      <c r="F66" s="135"/>
      <c r="G66" s="135"/>
      <c r="H66" s="135"/>
      <c r="I66" s="135"/>
      <c r="J66" s="135"/>
      <c r="K66" s="135"/>
      <c r="L66" s="136"/>
      <c r="M66" s="137"/>
      <c r="N66" s="135"/>
      <c r="O66" s="135"/>
      <c r="P66" s="135"/>
      <c r="Q66" s="135"/>
      <c r="R66" s="135"/>
      <c r="S66" s="135"/>
      <c r="T66" s="135"/>
      <c r="U66" s="135"/>
      <c r="V66" s="138"/>
      <c r="W66" s="120"/>
      <c r="X66" s="135"/>
      <c r="Y66" s="135">
        <v>1341</v>
      </c>
      <c r="Z66" s="135">
        <v>690</v>
      </c>
      <c r="AA66" s="139" t="s">
        <v>224</v>
      </c>
      <c r="AB66" s="135">
        <v>1257</v>
      </c>
      <c r="AC66" s="135">
        <v>630</v>
      </c>
      <c r="AD66" s="135">
        <v>919</v>
      </c>
      <c r="AE66" s="135">
        <v>2835</v>
      </c>
      <c r="AF66" s="151" t="s">
        <v>651</v>
      </c>
      <c r="AG66" s="139"/>
      <c r="AH66" s="135">
        <v>28734</v>
      </c>
      <c r="AI66" s="135">
        <v>893</v>
      </c>
      <c r="AJ66" s="135">
        <v>389</v>
      </c>
      <c r="AK66" s="139" t="s">
        <v>663</v>
      </c>
      <c r="AL66" s="139"/>
      <c r="AM66" s="135"/>
      <c r="AN66" s="139"/>
      <c r="AO66" s="139" t="s">
        <v>626</v>
      </c>
      <c r="AP66" s="138"/>
      <c r="AQ66" s="135"/>
      <c r="AR66" s="135"/>
      <c r="AS66" s="135" t="s">
        <v>225</v>
      </c>
      <c r="AT66" s="135">
        <v>5589</v>
      </c>
      <c r="AU66" s="135">
        <v>64087</v>
      </c>
      <c r="AV66" s="139" t="s">
        <v>226</v>
      </c>
      <c r="AW66" s="135"/>
      <c r="AX66" s="136"/>
      <c r="AY66" s="140"/>
      <c r="AZ66" s="138">
        <v>3380</v>
      </c>
      <c r="BA66" s="135"/>
      <c r="BB66" s="135">
        <v>2380</v>
      </c>
      <c r="BC66" s="135"/>
      <c r="BD66" s="135">
        <v>2380</v>
      </c>
      <c r="BE66" s="135"/>
      <c r="BF66" s="135">
        <v>2380</v>
      </c>
      <c r="BG66" s="135"/>
      <c r="BH66" s="135">
        <v>3880</v>
      </c>
      <c r="BI66" s="135"/>
      <c r="BJ66" s="138">
        <v>2380</v>
      </c>
      <c r="BK66" s="135"/>
      <c r="BL66" s="135">
        <v>2380</v>
      </c>
      <c r="BM66" s="135"/>
      <c r="BN66" s="135">
        <v>2380</v>
      </c>
      <c r="BO66" s="135"/>
      <c r="BP66" s="135">
        <v>2380</v>
      </c>
      <c r="BQ66" s="135"/>
      <c r="BR66" s="135">
        <v>2380</v>
      </c>
      <c r="BS66" s="135"/>
      <c r="BT66" s="138">
        <v>3380</v>
      </c>
      <c r="BU66" s="135"/>
      <c r="BV66" s="135">
        <v>2380</v>
      </c>
      <c r="BW66" s="135"/>
      <c r="BX66" s="135">
        <v>2380</v>
      </c>
      <c r="BY66" s="135"/>
      <c r="BZ66" s="135">
        <v>2380</v>
      </c>
      <c r="CA66" s="135"/>
      <c r="CB66" s="135">
        <v>2380</v>
      </c>
      <c r="CC66" s="135"/>
      <c r="CD66" s="757">
        <f>+SUM(CE66:CE68)</f>
        <v>147047</v>
      </c>
      <c r="CE66" s="142">
        <f>SUM($D66:$CC66)</f>
        <v>146564</v>
      </c>
    </row>
    <row r="67" spans="1:84" s="410" customFormat="1" ht="14.25" customHeight="1" x14ac:dyDescent="0.4">
      <c r="A67" s="753"/>
      <c r="B67" s="754"/>
      <c r="C67" s="120"/>
      <c r="D67" s="120"/>
      <c r="E67" s="120"/>
      <c r="F67" s="120"/>
      <c r="G67" s="120"/>
      <c r="H67" s="120"/>
      <c r="I67" s="120"/>
      <c r="J67" s="120"/>
      <c r="K67" s="120"/>
      <c r="L67" s="121"/>
      <c r="M67" s="122"/>
      <c r="N67" s="120"/>
      <c r="O67" s="120"/>
      <c r="P67" s="120"/>
      <c r="Q67" s="120"/>
      <c r="R67" s="120"/>
      <c r="S67" s="120"/>
      <c r="T67" s="120"/>
      <c r="U67" s="123"/>
      <c r="V67" s="124"/>
      <c r="W67" s="120"/>
      <c r="X67" s="120"/>
      <c r="Y67" s="123" t="s">
        <v>645</v>
      </c>
      <c r="Z67" s="120"/>
      <c r="AA67" s="120"/>
      <c r="AB67" s="207" t="s">
        <v>227</v>
      </c>
      <c r="AC67" s="120"/>
      <c r="AD67" s="123" t="s">
        <v>228</v>
      </c>
      <c r="AE67" s="123"/>
      <c r="AF67" s="124"/>
      <c r="AG67" s="120"/>
      <c r="AH67" s="120" t="s">
        <v>229</v>
      </c>
      <c r="AI67" s="123" t="s">
        <v>658</v>
      </c>
      <c r="AJ67" s="123"/>
      <c r="AK67" s="120"/>
      <c r="AL67" s="120"/>
      <c r="AM67" s="120"/>
      <c r="AN67" s="120"/>
      <c r="AO67" s="120"/>
      <c r="AP67" s="124"/>
      <c r="AQ67" s="120"/>
      <c r="AR67" s="120"/>
      <c r="AS67" s="120"/>
      <c r="AT67" s="120"/>
      <c r="AU67" s="120"/>
      <c r="AV67" s="120"/>
      <c r="AW67" s="123"/>
      <c r="AX67" s="121"/>
      <c r="AY67" s="125"/>
      <c r="AZ67" s="123" t="s">
        <v>680</v>
      </c>
      <c r="BA67" s="120"/>
      <c r="BB67" s="123"/>
      <c r="BC67" s="120"/>
      <c r="BD67" s="209" t="s">
        <v>679</v>
      </c>
      <c r="BE67" s="120"/>
      <c r="BF67" s="209" t="s">
        <v>679</v>
      </c>
      <c r="BG67" s="120"/>
      <c r="BH67" s="209" t="s">
        <v>679</v>
      </c>
      <c r="BI67" s="120"/>
      <c r="BJ67" s="209" t="s">
        <v>679</v>
      </c>
      <c r="BK67" s="120"/>
      <c r="BL67" s="209" t="s">
        <v>679</v>
      </c>
      <c r="BM67" s="120"/>
      <c r="BN67" s="209" t="s">
        <v>679</v>
      </c>
      <c r="BO67" s="120"/>
      <c r="BP67" s="209" t="s">
        <v>679</v>
      </c>
      <c r="BQ67" s="120"/>
      <c r="BR67" s="209" t="s">
        <v>679</v>
      </c>
      <c r="BS67" s="120"/>
      <c r="BT67" s="209" t="s">
        <v>679</v>
      </c>
      <c r="BU67" s="120"/>
      <c r="BV67" s="209" t="s">
        <v>679</v>
      </c>
      <c r="BW67" s="120"/>
      <c r="BX67" s="209" t="s">
        <v>679</v>
      </c>
      <c r="BY67" s="120"/>
      <c r="BZ67" s="209" t="s">
        <v>679</v>
      </c>
      <c r="CA67" s="120"/>
      <c r="CB67" s="209" t="s">
        <v>679</v>
      </c>
      <c r="CC67" s="120"/>
      <c r="CD67" s="772"/>
      <c r="CE67" s="127">
        <f>SUM(D67:CD67)</f>
        <v>0</v>
      </c>
    </row>
    <row r="68" spans="1:84" s="410" customFormat="1" ht="14.25" customHeight="1" x14ac:dyDescent="0.4">
      <c r="A68" s="755"/>
      <c r="B68" s="756"/>
      <c r="C68" s="143"/>
      <c r="D68" s="143"/>
      <c r="E68" s="143"/>
      <c r="F68" s="143"/>
      <c r="G68" s="143"/>
      <c r="H68" s="143"/>
      <c r="I68" s="143"/>
      <c r="J68" s="143"/>
      <c r="K68" s="143"/>
      <c r="L68" s="144"/>
      <c r="M68" s="145"/>
      <c r="N68" s="143"/>
      <c r="O68" s="143"/>
      <c r="P68" s="143"/>
      <c r="Q68" s="143"/>
      <c r="R68" s="143"/>
      <c r="S68" s="143"/>
      <c r="T68" s="143"/>
      <c r="U68" s="143"/>
      <c r="V68" s="146"/>
      <c r="W68" s="143"/>
      <c r="X68" s="143"/>
      <c r="Y68" s="143"/>
      <c r="Z68" s="143"/>
      <c r="AA68" s="143"/>
      <c r="AB68" s="143"/>
      <c r="AC68" s="143" t="s">
        <v>230</v>
      </c>
      <c r="AD68" s="143">
        <v>483</v>
      </c>
      <c r="AE68" s="147"/>
      <c r="AF68" s="146"/>
      <c r="AG68" s="143"/>
      <c r="AH68" s="143"/>
      <c r="AI68" s="143"/>
      <c r="AJ68" s="143"/>
      <c r="AK68" s="143"/>
      <c r="AL68" s="143"/>
      <c r="AM68" s="143"/>
      <c r="AN68" s="143"/>
      <c r="AO68" s="143"/>
      <c r="AP68" s="146"/>
      <c r="AQ68" s="143"/>
      <c r="AR68" s="143"/>
      <c r="AS68" s="143"/>
      <c r="AT68" s="143"/>
      <c r="AU68" s="143"/>
      <c r="AV68" s="143"/>
      <c r="AW68" s="143"/>
      <c r="AX68" s="144"/>
      <c r="AY68" s="148"/>
      <c r="AZ68" s="146"/>
      <c r="BA68" s="143"/>
      <c r="BB68" s="147" t="s">
        <v>678</v>
      </c>
      <c r="BC68" s="143"/>
      <c r="BE68" s="143"/>
      <c r="BF68" s="143"/>
      <c r="BG68" s="147" t="s">
        <v>678</v>
      </c>
      <c r="BH68" s="143"/>
      <c r="BI68" s="143"/>
      <c r="BJ68" s="146"/>
      <c r="BK68" s="143"/>
      <c r="BL68" s="147" t="s">
        <v>678</v>
      </c>
      <c r="BM68" s="143"/>
      <c r="BN68" s="143"/>
      <c r="BO68" s="143"/>
      <c r="BP68" s="143"/>
      <c r="BQ68" s="147" t="s">
        <v>678</v>
      </c>
      <c r="BR68" s="143"/>
      <c r="BS68" s="143"/>
      <c r="BT68" s="146"/>
      <c r="BU68" s="143"/>
      <c r="BV68" s="147" t="s">
        <v>678</v>
      </c>
      <c r="BW68" s="143"/>
      <c r="BX68" s="143"/>
      <c r="BY68" s="143"/>
      <c r="BZ68" s="143"/>
      <c r="CA68" s="445" t="s">
        <v>678</v>
      </c>
      <c r="CB68" s="445"/>
      <c r="CC68" s="143"/>
      <c r="CD68" s="773"/>
      <c r="CE68" s="150">
        <f>SUM($D68:$CC68)</f>
        <v>483</v>
      </c>
    </row>
    <row r="69" spans="1:84" s="410" customFormat="1" ht="14.25" customHeight="1" x14ac:dyDescent="0.4">
      <c r="A69" s="751" t="s">
        <v>231</v>
      </c>
      <c r="B69" s="789"/>
      <c r="C69" s="135"/>
      <c r="D69" s="135"/>
      <c r="E69" s="135"/>
      <c r="F69" s="135"/>
      <c r="G69" s="135"/>
      <c r="H69" s="135"/>
      <c r="I69" s="135"/>
      <c r="J69" s="135">
        <v>140</v>
      </c>
      <c r="K69" s="135"/>
      <c r="L69" s="136"/>
      <c r="M69" s="137"/>
      <c r="N69" s="135">
        <v>430</v>
      </c>
      <c r="O69" s="135"/>
      <c r="P69" s="135"/>
      <c r="Q69" s="135"/>
      <c r="R69" s="135">
        <v>460</v>
      </c>
      <c r="S69" s="135"/>
      <c r="T69" s="135"/>
      <c r="U69" s="135">
        <v>6180</v>
      </c>
      <c r="V69" s="138"/>
      <c r="W69" s="135"/>
      <c r="X69" s="135">
        <v>65</v>
      </c>
      <c r="Y69" s="135"/>
      <c r="Z69" s="135">
        <v>5672</v>
      </c>
      <c r="AA69" s="135">
        <v>83</v>
      </c>
      <c r="AB69" s="135">
        <v>327</v>
      </c>
      <c r="AC69" s="139" t="s">
        <v>232</v>
      </c>
      <c r="AD69" s="135"/>
      <c r="AE69" s="135">
        <v>5041</v>
      </c>
      <c r="AF69" s="138"/>
      <c r="AG69" s="135">
        <v>205</v>
      </c>
      <c r="AH69" s="135">
        <v>791</v>
      </c>
      <c r="AI69" s="135">
        <v>2205</v>
      </c>
      <c r="AJ69" s="139" t="s">
        <v>660</v>
      </c>
      <c r="AK69" s="135"/>
      <c r="AL69" s="135"/>
      <c r="AM69" s="135"/>
      <c r="AN69" s="135"/>
      <c r="AO69" s="135"/>
      <c r="AP69" s="138"/>
      <c r="AQ69" s="135"/>
      <c r="AR69" s="135"/>
      <c r="AS69" s="135"/>
      <c r="AT69" s="135"/>
      <c r="AU69" s="135"/>
      <c r="AV69" s="135">
        <v>13781</v>
      </c>
      <c r="AW69" s="135">
        <v>454</v>
      </c>
      <c r="AX69" s="136">
        <v>2057</v>
      </c>
      <c r="AY69" s="140"/>
      <c r="AZ69" s="138"/>
      <c r="BA69" s="135">
        <v>1700</v>
      </c>
      <c r="BB69" s="135">
        <v>6500</v>
      </c>
      <c r="BC69" s="135"/>
      <c r="BD69" s="135">
        <v>300</v>
      </c>
      <c r="BE69" s="135">
        <v>4000</v>
      </c>
      <c r="BF69" s="135"/>
      <c r="BG69" s="135"/>
      <c r="BH69" s="135"/>
      <c r="BI69" s="135">
        <v>300</v>
      </c>
      <c r="BJ69" s="138">
        <v>12200</v>
      </c>
      <c r="BK69" s="135"/>
      <c r="BL69" s="135"/>
      <c r="BM69" s="135"/>
      <c r="BN69" s="135">
        <v>300</v>
      </c>
      <c r="BO69" s="135">
        <v>4000</v>
      </c>
      <c r="BP69" s="135">
        <v>1700</v>
      </c>
      <c r="BQ69" s="135"/>
      <c r="BR69" s="135">
        <v>6500</v>
      </c>
      <c r="BS69" s="135">
        <v>300</v>
      </c>
      <c r="BT69" s="138"/>
      <c r="BU69" s="135"/>
      <c r="BV69" s="135"/>
      <c r="BW69" s="135"/>
      <c r="BX69" s="135">
        <v>300</v>
      </c>
      <c r="BY69" s="135">
        <v>4400</v>
      </c>
      <c r="BZ69" s="135"/>
      <c r="CA69" s="135"/>
      <c r="CB69" s="135"/>
      <c r="CC69" s="135">
        <v>300</v>
      </c>
      <c r="CD69" s="757">
        <f>+SUM(CE69:CE72)</f>
        <v>83269</v>
      </c>
      <c r="CE69" s="142">
        <f>SUM($D69:$CC69)</f>
        <v>80691</v>
      </c>
    </row>
    <row r="70" spans="1:84" s="410" customFormat="1" ht="14.25" customHeight="1" x14ac:dyDescent="0.4">
      <c r="A70" s="753"/>
      <c r="B70" s="754"/>
      <c r="C70" s="120"/>
      <c r="D70" s="120"/>
      <c r="E70" s="120"/>
      <c r="F70" s="120"/>
      <c r="G70" s="120"/>
      <c r="H70" s="120"/>
      <c r="I70" s="120"/>
      <c r="J70" s="120"/>
      <c r="K70" s="120"/>
      <c r="L70" s="121"/>
      <c r="M70" s="208"/>
      <c r="N70" s="123" t="s">
        <v>233</v>
      </c>
      <c r="O70" s="120"/>
      <c r="P70" s="120"/>
      <c r="Q70" s="120"/>
      <c r="R70" s="120" t="s">
        <v>234</v>
      </c>
      <c r="S70" s="120"/>
      <c r="T70" s="120"/>
      <c r="U70" s="120" t="s">
        <v>235</v>
      </c>
      <c r="V70" s="124"/>
      <c r="W70" s="120"/>
      <c r="X70" s="120" t="s">
        <v>236</v>
      </c>
      <c r="Y70" s="123"/>
      <c r="Z70" s="120" t="s">
        <v>237</v>
      </c>
      <c r="AA70" s="123" t="s">
        <v>238</v>
      </c>
      <c r="AB70" s="120"/>
      <c r="AC70" s="120"/>
      <c r="AD70" s="123"/>
      <c r="AE70" s="120" t="s">
        <v>652</v>
      </c>
      <c r="AF70" s="124"/>
      <c r="AG70" s="120" t="s">
        <v>239</v>
      </c>
      <c r="AH70" s="209" t="s">
        <v>240</v>
      </c>
      <c r="AI70" s="120">
        <v>384</v>
      </c>
      <c r="AJ70" s="123" t="s">
        <v>241</v>
      </c>
      <c r="AK70" s="120"/>
      <c r="AL70" s="120"/>
      <c r="AM70" s="120"/>
      <c r="AN70" s="120"/>
      <c r="AO70" s="120"/>
      <c r="AP70" s="124"/>
      <c r="AQ70" s="120"/>
      <c r="AR70" s="120"/>
      <c r="AS70" s="120"/>
      <c r="AT70" s="120"/>
      <c r="AU70" s="120"/>
      <c r="AV70" s="120" t="s">
        <v>242</v>
      </c>
      <c r="AW70" s="123" t="s">
        <v>243</v>
      </c>
      <c r="AX70" s="121"/>
      <c r="AY70" s="125"/>
      <c r="AZ70" s="124"/>
      <c r="BA70" s="123" t="s">
        <v>855</v>
      </c>
      <c r="BB70" s="120"/>
      <c r="BC70" s="120"/>
      <c r="BD70" s="120"/>
      <c r="BE70" s="120"/>
      <c r="BF70" s="120"/>
      <c r="BG70" s="120"/>
      <c r="BH70" s="120"/>
      <c r="BI70" s="120"/>
      <c r="BJ70" s="124"/>
      <c r="BK70" s="120"/>
      <c r="BL70" s="120"/>
      <c r="BM70" s="120"/>
      <c r="BN70" s="120"/>
      <c r="BO70" s="120"/>
      <c r="BP70" s="120"/>
      <c r="BQ70" s="120"/>
      <c r="BR70" s="120"/>
      <c r="BS70" s="120"/>
      <c r="BT70" s="124"/>
      <c r="BU70" s="120"/>
      <c r="BV70" s="120"/>
      <c r="BW70" s="120"/>
      <c r="BX70" s="120"/>
      <c r="BY70" s="120"/>
      <c r="BZ70" s="120"/>
      <c r="CA70" s="120"/>
      <c r="CB70" s="120"/>
      <c r="CC70" s="120"/>
      <c r="CD70" s="772"/>
      <c r="CE70" s="127">
        <f>SUM($D70:$CC70)</f>
        <v>384</v>
      </c>
    </row>
    <row r="71" spans="1:84" s="410" customFormat="1" ht="14.25" customHeight="1" x14ac:dyDescent="0.4">
      <c r="A71" s="753"/>
      <c r="B71" s="754"/>
      <c r="C71" s="120"/>
      <c r="D71" s="120"/>
      <c r="E71" s="120"/>
      <c r="F71" s="120"/>
      <c r="G71" s="120"/>
      <c r="H71" s="120"/>
      <c r="I71" s="120"/>
      <c r="J71" s="120"/>
      <c r="K71" s="120"/>
      <c r="L71" s="121"/>
      <c r="M71" s="122"/>
      <c r="N71" s="120"/>
      <c r="O71" s="120"/>
      <c r="P71" s="120"/>
      <c r="Q71" s="120"/>
      <c r="R71" s="120"/>
      <c r="S71" s="120"/>
      <c r="T71" s="120"/>
      <c r="U71" s="120"/>
      <c r="V71" s="124"/>
      <c r="W71" s="120"/>
      <c r="X71" s="120"/>
      <c r="Y71" s="120"/>
      <c r="Z71" s="123"/>
      <c r="AA71" s="120"/>
      <c r="AB71" s="120"/>
      <c r="AC71" s="120"/>
      <c r="AD71" s="120" t="s">
        <v>653</v>
      </c>
      <c r="AE71" s="120">
        <v>282</v>
      </c>
      <c r="AF71" s="124"/>
      <c r="AG71" s="120">
        <v>1570</v>
      </c>
      <c r="AH71" s="209" t="s">
        <v>240</v>
      </c>
      <c r="AI71" s="120">
        <v>342</v>
      </c>
      <c r="AJ71" s="123" t="s">
        <v>244</v>
      </c>
      <c r="AK71" s="120"/>
      <c r="AL71" s="120"/>
      <c r="AM71" s="120"/>
      <c r="AN71" s="120"/>
      <c r="AO71" s="120"/>
      <c r="AP71" s="124"/>
      <c r="AQ71" s="120"/>
      <c r="AR71" s="120"/>
      <c r="AS71" s="120"/>
      <c r="AT71" s="120"/>
      <c r="AU71" s="120"/>
      <c r="AV71" s="120"/>
      <c r="AW71" s="123"/>
      <c r="AX71" s="121"/>
      <c r="AY71" s="125"/>
      <c r="AZ71" s="124"/>
      <c r="BA71" s="120"/>
      <c r="BB71" s="120"/>
      <c r="BC71" s="120"/>
      <c r="BD71" s="120"/>
      <c r="BE71" s="120"/>
      <c r="BF71" s="120"/>
      <c r="BG71" s="120"/>
      <c r="BH71" s="120"/>
      <c r="BI71" s="120"/>
      <c r="BJ71" s="124"/>
      <c r="BK71" s="120"/>
      <c r="BL71" s="120"/>
      <c r="BM71" s="120"/>
      <c r="BN71" s="120"/>
      <c r="BO71" s="120"/>
      <c r="BP71" s="120"/>
      <c r="BQ71" s="120"/>
      <c r="BR71" s="120"/>
      <c r="BS71" s="120"/>
      <c r="BT71" s="124"/>
      <c r="BU71" s="120"/>
      <c r="BV71" s="120"/>
      <c r="BW71" s="120"/>
      <c r="BX71" s="120"/>
      <c r="BY71" s="120"/>
      <c r="BZ71" s="120"/>
      <c r="CA71" s="120"/>
      <c r="CB71" s="120"/>
      <c r="CC71" s="120"/>
      <c r="CD71" s="772"/>
      <c r="CE71" s="127">
        <f>SUM($D71:$CC71)</f>
        <v>2194</v>
      </c>
    </row>
    <row r="72" spans="1:84" s="410" customFormat="1" ht="14.25" customHeight="1" x14ac:dyDescent="0.4">
      <c r="A72" s="755"/>
      <c r="B72" s="756"/>
      <c r="C72" s="143"/>
      <c r="D72" s="143"/>
      <c r="E72" s="143"/>
      <c r="F72" s="143"/>
      <c r="G72" s="143"/>
      <c r="H72" s="143"/>
      <c r="I72" s="143"/>
      <c r="J72" s="143"/>
      <c r="K72" s="143"/>
      <c r="L72" s="144"/>
      <c r="M72" s="145"/>
      <c r="N72" s="143"/>
      <c r="O72" s="143"/>
      <c r="P72" s="143"/>
      <c r="Q72" s="143"/>
      <c r="R72" s="143"/>
      <c r="S72" s="143"/>
      <c r="T72" s="143"/>
      <c r="U72" s="143"/>
      <c r="V72" s="146"/>
      <c r="W72" s="143"/>
      <c r="X72" s="143"/>
      <c r="Y72" s="143"/>
      <c r="Z72" s="143"/>
      <c r="AA72" s="143"/>
      <c r="AB72" s="143"/>
      <c r="AC72" s="143"/>
      <c r="AD72" s="143"/>
      <c r="AE72" s="143"/>
      <c r="AF72" s="146"/>
      <c r="AG72" s="143" t="s">
        <v>245</v>
      </c>
      <c r="AH72" s="147" t="s">
        <v>655</v>
      </c>
      <c r="AI72" s="143"/>
      <c r="AJ72" s="143"/>
      <c r="AK72" s="143"/>
      <c r="AL72" s="143"/>
      <c r="AM72" s="143"/>
      <c r="AN72" s="143"/>
      <c r="AO72" s="143"/>
      <c r="AP72" s="146"/>
      <c r="AQ72" s="143"/>
      <c r="AR72" s="143"/>
      <c r="AS72" s="143"/>
      <c r="AT72" s="143"/>
      <c r="AU72" s="143"/>
      <c r="AV72" s="143"/>
      <c r="AW72" s="143"/>
      <c r="AX72" s="144"/>
      <c r="AY72" s="148"/>
      <c r="AZ72" s="146"/>
      <c r="BA72" s="143"/>
      <c r="BB72" s="143"/>
      <c r="BC72" s="143"/>
      <c r="BD72" s="143"/>
      <c r="BE72" s="143"/>
      <c r="BF72" s="143"/>
      <c r="BG72" s="143"/>
      <c r="BH72" s="143"/>
      <c r="BI72" s="143"/>
      <c r="BJ72" s="146"/>
      <c r="BK72" s="143"/>
      <c r="BL72" s="143"/>
      <c r="BM72" s="143"/>
      <c r="BN72" s="143"/>
      <c r="BO72" s="143"/>
      <c r="BP72" s="143"/>
      <c r="BQ72" s="143"/>
      <c r="BR72" s="143"/>
      <c r="BS72" s="143"/>
      <c r="BT72" s="146"/>
      <c r="BU72" s="143"/>
      <c r="BV72" s="143"/>
      <c r="BW72" s="143"/>
      <c r="BX72" s="143"/>
      <c r="BY72" s="143"/>
      <c r="BZ72" s="143"/>
      <c r="CA72" s="143"/>
      <c r="CB72" s="143"/>
      <c r="CC72" s="143"/>
      <c r="CD72" s="773"/>
      <c r="CE72" s="150">
        <f>SUM(D72:CD72)</f>
        <v>0</v>
      </c>
    </row>
    <row r="73" spans="1:84" s="410" customFormat="1" ht="14.25" customHeight="1" x14ac:dyDescent="0.4">
      <c r="A73" s="751" t="s">
        <v>246</v>
      </c>
      <c r="B73" s="789"/>
      <c r="C73" s="135"/>
      <c r="D73" s="135"/>
      <c r="E73" s="135"/>
      <c r="F73" s="135"/>
      <c r="G73" s="135"/>
      <c r="H73" s="135"/>
      <c r="I73" s="135"/>
      <c r="J73" s="135"/>
      <c r="K73" s="135"/>
      <c r="L73" s="136"/>
      <c r="M73" s="137"/>
      <c r="N73" s="135"/>
      <c r="O73" s="135"/>
      <c r="P73" s="135"/>
      <c r="Q73" s="135"/>
      <c r="R73" s="135"/>
      <c r="S73" s="135"/>
      <c r="T73" s="135"/>
      <c r="U73" s="135"/>
      <c r="V73" s="138"/>
      <c r="W73" s="135">
        <v>3722</v>
      </c>
      <c r="X73" s="135">
        <v>2297</v>
      </c>
      <c r="Y73" s="139"/>
      <c r="Z73" s="135">
        <v>2534</v>
      </c>
      <c r="AA73" s="135">
        <v>4538</v>
      </c>
      <c r="AB73" s="135">
        <v>6011</v>
      </c>
      <c r="AC73" s="135">
        <v>4530</v>
      </c>
      <c r="AD73" s="139"/>
      <c r="AE73" s="135"/>
      <c r="AF73" s="138"/>
      <c r="AG73" s="135"/>
      <c r="AH73" s="139"/>
      <c r="AI73" s="135"/>
      <c r="AJ73" s="135"/>
      <c r="AK73" s="135"/>
      <c r="AL73" s="135"/>
      <c r="AM73" s="135"/>
      <c r="AN73" s="135"/>
      <c r="AO73" s="135"/>
      <c r="AP73" s="138"/>
      <c r="AQ73" s="135"/>
      <c r="AR73" s="135"/>
      <c r="AS73" s="135"/>
      <c r="AT73" s="135"/>
      <c r="AU73" s="135"/>
      <c r="AV73" s="135"/>
      <c r="AW73" s="135"/>
      <c r="AX73" s="136"/>
      <c r="AY73" s="140"/>
      <c r="AZ73" s="151" t="s">
        <v>866</v>
      </c>
      <c r="BA73" s="135"/>
      <c r="BB73" s="135"/>
      <c r="BC73" s="135"/>
      <c r="BD73" s="135"/>
      <c r="BE73" s="135"/>
      <c r="BF73" s="135"/>
      <c r="BG73" s="135"/>
      <c r="BH73" s="135"/>
      <c r="BI73" s="135"/>
      <c r="BJ73" s="138"/>
      <c r="BK73" s="135"/>
      <c r="BL73" s="135"/>
      <c r="BM73" s="139"/>
      <c r="BN73" s="135"/>
      <c r="BO73" s="135"/>
      <c r="BP73" s="135"/>
      <c r="BQ73" s="135"/>
      <c r="BR73" s="135"/>
      <c r="BS73" s="135"/>
      <c r="BT73" s="138"/>
      <c r="BU73" s="135"/>
      <c r="BV73" s="135"/>
      <c r="BW73" s="135"/>
      <c r="BX73" s="135"/>
      <c r="BY73" s="135"/>
      <c r="BZ73" s="135"/>
      <c r="CA73" s="135"/>
      <c r="CB73" s="135"/>
      <c r="CC73" s="135"/>
      <c r="CD73" s="757">
        <f>+CE73</f>
        <v>23632</v>
      </c>
      <c r="CE73" s="757">
        <f t="shared" ref="CE73:CE80" si="3">SUM($D73:$CC73)</f>
        <v>23632</v>
      </c>
    </row>
    <row r="74" spans="1:84" s="410" customFormat="1" ht="14.25" customHeight="1" x14ac:dyDescent="0.4">
      <c r="A74" s="755"/>
      <c r="B74" s="756"/>
      <c r="C74" s="143"/>
      <c r="D74" s="143"/>
      <c r="E74" s="143"/>
      <c r="F74" s="143"/>
      <c r="G74" s="143"/>
      <c r="H74" s="143"/>
      <c r="I74" s="143"/>
      <c r="J74" s="143"/>
      <c r="K74" s="143"/>
      <c r="L74" s="144"/>
      <c r="M74" s="145"/>
      <c r="N74" s="143"/>
      <c r="O74" s="143"/>
      <c r="P74" s="143"/>
      <c r="Q74" s="143"/>
      <c r="R74" s="143"/>
      <c r="S74" s="143"/>
      <c r="T74" s="143"/>
      <c r="U74" s="143"/>
      <c r="V74" s="146"/>
      <c r="W74" s="143" t="s">
        <v>247</v>
      </c>
      <c r="X74" s="147"/>
      <c r="Y74" s="147"/>
      <c r="Z74" s="143" t="s">
        <v>248</v>
      </c>
      <c r="AA74" s="143"/>
      <c r="AB74" s="210" t="s">
        <v>249</v>
      </c>
      <c r="AC74" s="143"/>
      <c r="AD74" s="143"/>
      <c r="AE74" s="143"/>
      <c r="AF74" s="146"/>
      <c r="AG74" s="143"/>
      <c r="AH74" s="143"/>
      <c r="AI74" s="143"/>
      <c r="AJ74" s="143"/>
      <c r="AK74" s="143"/>
      <c r="AL74" s="143"/>
      <c r="AM74" s="143"/>
      <c r="AN74" s="143"/>
      <c r="AO74" s="143"/>
      <c r="AP74" s="146"/>
      <c r="AQ74" s="143"/>
      <c r="AR74" s="143"/>
      <c r="AS74" s="143"/>
      <c r="AT74" s="143"/>
      <c r="AU74" s="143"/>
      <c r="AV74" s="143"/>
      <c r="AW74" s="143"/>
      <c r="AX74" s="144"/>
      <c r="AY74" s="148"/>
      <c r="AZ74" s="146"/>
      <c r="BA74" s="143"/>
      <c r="BB74" s="143"/>
      <c r="BC74" s="143"/>
      <c r="BD74" s="143"/>
      <c r="BE74" s="143"/>
      <c r="BF74" s="143"/>
      <c r="BG74" s="143"/>
      <c r="BH74" s="143"/>
      <c r="BI74" s="143"/>
      <c r="BJ74" s="146"/>
      <c r="BK74" s="143"/>
      <c r="BL74" s="143"/>
      <c r="BM74" s="143"/>
      <c r="BN74" s="143"/>
      <c r="BO74" s="143"/>
      <c r="BP74" s="143"/>
      <c r="BQ74" s="143"/>
      <c r="BR74" s="143"/>
      <c r="BS74" s="143"/>
      <c r="BT74" s="146"/>
      <c r="BU74" s="143"/>
      <c r="BV74" s="143"/>
      <c r="BW74" s="143"/>
      <c r="BX74" s="143"/>
      <c r="BY74" s="143"/>
      <c r="BZ74" s="143"/>
      <c r="CA74" s="143"/>
      <c r="CB74" s="143"/>
      <c r="CC74" s="143"/>
      <c r="CD74" s="773"/>
      <c r="CE74" s="773">
        <f t="shared" si="3"/>
        <v>0</v>
      </c>
    </row>
    <row r="75" spans="1:84" s="410" customFormat="1" ht="14.25" customHeight="1" x14ac:dyDescent="0.4">
      <c r="A75" s="800" t="s">
        <v>250</v>
      </c>
      <c r="B75" s="801"/>
      <c r="C75" s="95"/>
      <c r="D75" s="95"/>
      <c r="E75" s="95"/>
      <c r="F75" s="95"/>
      <c r="G75" s="95"/>
      <c r="H75" s="95"/>
      <c r="I75" s="95"/>
      <c r="J75" s="95"/>
      <c r="K75" s="95"/>
      <c r="L75" s="96"/>
      <c r="M75" s="97"/>
      <c r="N75" s="95"/>
      <c r="O75" s="95"/>
      <c r="P75" s="95"/>
      <c r="Q75" s="95"/>
      <c r="R75" s="95"/>
      <c r="S75" s="95"/>
      <c r="T75" s="95"/>
      <c r="U75" s="95"/>
      <c r="V75" s="98"/>
      <c r="W75" s="95"/>
      <c r="X75" s="95"/>
      <c r="Y75" s="108"/>
      <c r="Z75" s="95"/>
      <c r="AA75" s="108"/>
      <c r="AB75" s="95"/>
      <c r="AC75" s="108"/>
      <c r="AD75" s="108"/>
      <c r="AE75" s="95"/>
      <c r="AF75" s="98"/>
      <c r="AG75" s="95"/>
      <c r="AH75" s="95"/>
      <c r="AI75" s="95"/>
      <c r="AJ75" s="95"/>
      <c r="AK75" s="108"/>
      <c r="AL75" s="95">
        <v>1037</v>
      </c>
      <c r="AM75" s="108" t="s">
        <v>609</v>
      </c>
      <c r="AN75" s="95"/>
      <c r="AO75" s="95"/>
      <c r="AP75" s="98"/>
      <c r="AQ75" s="95"/>
      <c r="AR75" s="95"/>
      <c r="AS75" s="95"/>
      <c r="AT75" s="95"/>
      <c r="AU75" s="95"/>
      <c r="AV75" s="95"/>
      <c r="AW75" s="95"/>
      <c r="AX75" s="96"/>
      <c r="AY75" s="109" t="s">
        <v>611</v>
      </c>
      <c r="AZ75" s="98"/>
      <c r="BA75" s="95"/>
      <c r="BB75" s="95"/>
      <c r="BC75" s="95"/>
      <c r="BD75" s="95"/>
      <c r="BE75" s="95"/>
      <c r="BF75" s="95"/>
      <c r="BG75" s="108"/>
      <c r="BH75" s="95"/>
      <c r="BI75" s="95"/>
      <c r="BJ75" s="98"/>
      <c r="BK75" s="95">
        <v>1600</v>
      </c>
      <c r="BL75" s="108" t="s">
        <v>610</v>
      </c>
      <c r="BM75" s="95"/>
      <c r="BN75" s="95"/>
      <c r="BO75" s="95"/>
      <c r="BP75" s="95"/>
      <c r="BQ75" s="95"/>
      <c r="BR75" s="95"/>
      <c r="BS75" s="95"/>
      <c r="BT75" s="98"/>
      <c r="BU75" s="95"/>
      <c r="BV75" s="95"/>
      <c r="BW75" s="95"/>
      <c r="BX75" s="95"/>
      <c r="BY75" s="95"/>
      <c r="BZ75" s="95"/>
      <c r="CA75" s="95"/>
      <c r="CB75" s="95"/>
      <c r="CC75" s="95"/>
      <c r="CD75" s="101">
        <f t="shared" ref="CD75:CD83" si="4">SUM(C75:CC75)</f>
        <v>2637</v>
      </c>
      <c r="CE75" s="101">
        <f t="shared" si="3"/>
        <v>2637</v>
      </c>
    </row>
    <row r="76" spans="1:84" s="410" customFormat="1" ht="14.25" customHeight="1" x14ac:dyDescent="0.4">
      <c r="A76" s="759" t="s">
        <v>251</v>
      </c>
      <c r="B76" s="760"/>
      <c r="C76" s="95"/>
      <c r="D76" s="95"/>
      <c r="E76" s="95"/>
      <c r="F76" s="95"/>
      <c r="G76" s="95"/>
      <c r="H76" s="95"/>
      <c r="I76" s="95"/>
      <c r="J76" s="95"/>
      <c r="K76" s="95"/>
      <c r="L76" s="96"/>
      <c r="M76" s="97"/>
      <c r="N76" s="95"/>
      <c r="O76" s="95"/>
      <c r="P76" s="95"/>
      <c r="Q76" s="95"/>
      <c r="R76" s="95"/>
      <c r="S76" s="95"/>
      <c r="T76" s="95">
        <v>309</v>
      </c>
      <c r="U76" s="108" t="s">
        <v>252</v>
      </c>
      <c r="V76" s="98"/>
      <c r="W76" s="95"/>
      <c r="X76" s="95"/>
      <c r="Y76" s="108"/>
      <c r="Z76" s="95"/>
      <c r="AA76" s="95"/>
      <c r="AB76" s="105"/>
      <c r="AC76" s="95"/>
      <c r="AD76" s="95"/>
      <c r="AE76" s="108"/>
      <c r="AF76" s="98"/>
      <c r="AG76" s="95"/>
      <c r="AH76" s="95"/>
      <c r="AI76" s="95"/>
      <c r="AJ76" s="108"/>
      <c r="AK76" s="95"/>
      <c r="AL76" s="95"/>
      <c r="AM76" s="95"/>
      <c r="AN76" s="95"/>
      <c r="AO76" s="108" t="s">
        <v>630</v>
      </c>
      <c r="AP76" s="98"/>
      <c r="AQ76" s="95"/>
      <c r="AR76" s="95"/>
      <c r="AS76" s="95"/>
      <c r="AT76" s="95"/>
      <c r="AU76" s="95"/>
      <c r="AV76" s="95"/>
      <c r="AW76" s="108"/>
      <c r="AX76" s="96"/>
      <c r="AY76" s="99"/>
      <c r="AZ76" s="103" t="s">
        <v>621</v>
      </c>
      <c r="BA76" s="95"/>
      <c r="BB76" s="95"/>
      <c r="BC76" s="95"/>
      <c r="BD76" s="95"/>
      <c r="BE76" s="95"/>
      <c r="BF76" s="95"/>
      <c r="BG76" s="95"/>
      <c r="BH76" s="95"/>
      <c r="BI76" s="95"/>
      <c r="BJ76" s="98"/>
      <c r="BK76" s="95"/>
      <c r="BL76" s="95"/>
      <c r="BM76" s="95"/>
      <c r="BN76" s="95"/>
      <c r="BO76" s="95"/>
      <c r="BP76" s="95"/>
      <c r="BQ76" s="95"/>
      <c r="BR76" s="95"/>
      <c r="BS76" s="95"/>
      <c r="BT76" s="98"/>
      <c r="BU76" s="95"/>
      <c r="BV76" s="95"/>
      <c r="BW76" s="95"/>
      <c r="BX76" s="95"/>
      <c r="BY76" s="95"/>
      <c r="BZ76" s="95"/>
      <c r="CA76" s="95"/>
      <c r="CB76" s="95"/>
      <c r="CC76" s="95"/>
      <c r="CD76" s="101">
        <f t="shared" si="4"/>
        <v>309</v>
      </c>
      <c r="CE76" s="101">
        <f t="shared" si="3"/>
        <v>309</v>
      </c>
      <c r="CF76" s="451"/>
    </row>
    <row r="77" spans="1:84" s="410" customFormat="1" ht="14.25" customHeight="1" x14ac:dyDescent="0.4">
      <c r="A77" s="759" t="s">
        <v>253</v>
      </c>
      <c r="B77" s="767"/>
      <c r="C77" s="95"/>
      <c r="D77" s="95"/>
      <c r="E77" s="95"/>
      <c r="F77" s="95"/>
      <c r="G77" s="95"/>
      <c r="H77" s="95"/>
      <c r="I77" s="95"/>
      <c r="J77" s="95"/>
      <c r="K77" s="95"/>
      <c r="L77" s="96"/>
      <c r="M77" s="97"/>
      <c r="N77" s="95"/>
      <c r="O77" s="95"/>
      <c r="P77" s="95"/>
      <c r="Q77" s="108"/>
      <c r="R77" s="95"/>
      <c r="S77" s="95"/>
      <c r="T77" s="95"/>
      <c r="U77" s="95"/>
      <c r="V77" s="98"/>
      <c r="W77" s="95"/>
      <c r="X77" s="95"/>
      <c r="Y77" s="95"/>
      <c r="Z77" s="95"/>
      <c r="AA77" s="95"/>
      <c r="AB77" s="95"/>
      <c r="AC77" s="95"/>
      <c r="AD77" s="95"/>
      <c r="AE77" s="95"/>
      <c r="AF77" s="98"/>
      <c r="AG77" s="95"/>
      <c r="AH77" s="108"/>
      <c r="AI77" s="95"/>
      <c r="AJ77" s="95"/>
      <c r="AK77" s="95"/>
      <c r="AL77" s="95" t="s">
        <v>572</v>
      </c>
      <c r="AM77" s="95">
        <v>15669</v>
      </c>
      <c r="AN77" s="95"/>
      <c r="AO77" s="108" t="s">
        <v>510</v>
      </c>
      <c r="AP77" s="98"/>
      <c r="AQ77" s="95"/>
      <c r="AR77" s="95"/>
      <c r="AS77" s="440"/>
      <c r="AT77" s="95"/>
      <c r="AU77" s="95"/>
      <c r="AV77" s="95"/>
      <c r="AW77" s="108" t="s">
        <v>612</v>
      </c>
      <c r="AX77" s="96"/>
      <c r="AY77" s="99"/>
      <c r="AZ77" s="98"/>
      <c r="BA77" s="95"/>
      <c r="BB77" s="95"/>
      <c r="BC77" s="95"/>
      <c r="BD77" s="95"/>
      <c r="BE77" s="95"/>
      <c r="BF77" s="95"/>
      <c r="BG77" s="95"/>
      <c r="BH77" s="95"/>
      <c r="BI77" s="95"/>
      <c r="BJ77" s="98"/>
      <c r="BK77" s="95"/>
      <c r="BL77" s="95"/>
      <c r="BM77" s="95"/>
      <c r="BN77" s="95"/>
      <c r="BO77" s="95"/>
      <c r="BP77" s="95"/>
      <c r="BQ77" s="95"/>
      <c r="BR77" s="95"/>
      <c r="BS77" s="95"/>
      <c r="BT77" s="98"/>
      <c r="BU77" s="95"/>
      <c r="BV77" s="95"/>
      <c r="BW77" s="95"/>
      <c r="BX77" s="95"/>
      <c r="BY77" s="95"/>
      <c r="BZ77" s="95"/>
      <c r="CA77" s="95"/>
      <c r="CB77" s="95"/>
      <c r="CC77" s="95"/>
      <c r="CD77" s="101">
        <f t="shared" si="4"/>
        <v>15669</v>
      </c>
      <c r="CE77" s="101">
        <f t="shared" si="3"/>
        <v>15669</v>
      </c>
    </row>
    <row r="78" spans="1:84" s="410" customFormat="1" ht="14.25" customHeight="1" x14ac:dyDescent="0.4">
      <c r="A78" s="759" t="s">
        <v>254</v>
      </c>
      <c r="B78" s="767"/>
      <c r="C78" s="95"/>
      <c r="D78" s="95"/>
      <c r="E78" s="95"/>
      <c r="F78" s="95"/>
      <c r="G78" s="95"/>
      <c r="H78" s="95"/>
      <c r="I78" s="95"/>
      <c r="J78" s="95"/>
      <c r="K78" s="95"/>
      <c r="L78" s="96"/>
      <c r="M78" s="97"/>
      <c r="N78" s="95"/>
      <c r="O78" s="95"/>
      <c r="P78" s="95"/>
      <c r="Q78" s="95"/>
      <c r="R78" s="95"/>
      <c r="S78" s="95"/>
      <c r="T78" s="95"/>
      <c r="U78" s="95"/>
      <c r="V78" s="98"/>
      <c r="W78" s="95"/>
      <c r="X78" s="95"/>
      <c r="Y78" s="95"/>
      <c r="Z78" s="108"/>
      <c r="AA78" s="95"/>
      <c r="AB78" s="95"/>
      <c r="AC78" s="95"/>
      <c r="AD78" s="95"/>
      <c r="AE78" s="95"/>
      <c r="AF78" s="98"/>
      <c r="AG78" s="95"/>
      <c r="AH78" s="95"/>
      <c r="AI78" s="95"/>
      <c r="AJ78" s="95"/>
      <c r="AK78" s="95"/>
      <c r="AL78" s="95"/>
      <c r="AM78" s="95"/>
      <c r="AN78" s="95"/>
      <c r="AO78" s="95">
        <v>4161</v>
      </c>
      <c r="AP78" s="98">
        <v>325</v>
      </c>
      <c r="AQ78" s="95">
        <v>1203</v>
      </c>
      <c r="AR78" s="95">
        <v>193</v>
      </c>
      <c r="AS78" s="95">
        <v>761</v>
      </c>
      <c r="AT78" s="95">
        <v>287</v>
      </c>
      <c r="AU78" s="95"/>
      <c r="AV78" s="95">
        <v>313</v>
      </c>
      <c r="AW78" s="95"/>
      <c r="AX78" s="96" t="s">
        <v>255</v>
      </c>
      <c r="AY78" s="109"/>
      <c r="AZ78" s="103" t="s">
        <v>619</v>
      </c>
      <c r="BA78" s="95"/>
      <c r="BB78" s="95"/>
      <c r="BC78" s="95"/>
      <c r="BD78" s="108" t="s">
        <v>633</v>
      </c>
      <c r="BE78" s="95"/>
      <c r="BF78" s="95"/>
      <c r="BG78" s="95"/>
      <c r="BH78" s="95"/>
      <c r="BI78" s="95"/>
      <c r="BJ78" s="98"/>
      <c r="BK78" s="95"/>
      <c r="BL78" s="95"/>
      <c r="BM78" s="95"/>
      <c r="BN78" s="95"/>
      <c r="BO78" s="95"/>
      <c r="BP78" s="95"/>
      <c r="BQ78" s="95"/>
      <c r="BR78" s="95"/>
      <c r="BS78" s="95"/>
      <c r="BT78" s="98"/>
      <c r="BU78" s="95"/>
      <c r="BV78" s="95"/>
      <c r="BW78" s="95"/>
      <c r="BX78" s="95"/>
      <c r="BY78" s="95"/>
      <c r="BZ78" s="95"/>
      <c r="CA78" s="95"/>
      <c r="CB78" s="95"/>
      <c r="CC78" s="95"/>
      <c r="CD78" s="101">
        <f t="shared" si="4"/>
        <v>7243</v>
      </c>
      <c r="CE78" s="101">
        <f t="shared" si="3"/>
        <v>7243</v>
      </c>
      <c r="CF78" s="451"/>
    </row>
    <row r="79" spans="1:84" s="410" customFormat="1" ht="14.25" customHeight="1" x14ac:dyDescent="0.4">
      <c r="A79" s="759" t="s">
        <v>620</v>
      </c>
      <c r="B79" s="767"/>
      <c r="C79" s="95"/>
      <c r="D79" s="95"/>
      <c r="E79" s="95"/>
      <c r="F79" s="95"/>
      <c r="G79" s="95"/>
      <c r="H79" s="95"/>
      <c r="I79" s="95"/>
      <c r="J79" s="95"/>
      <c r="K79" s="95"/>
      <c r="L79" s="96"/>
      <c r="M79" s="97"/>
      <c r="N79" s="95"/>
      <c r="O79" s="95"/>
      <c r="P79" s="95"/>
      <c r="Q79" s="95"/>
      <c r="R79" s="95"/>
      <c r="S79" s="95"/>
      <c r="T79" s="95"/>
      <c r="U79" s="95"/>
      <c r="V79" s="98"/>
      <c r="W79" s="95"/>
      <c r="X79" s="95"/>
      <c r="Y79" s="95">
        <v>52</v>
      </c>
      <c r="Z79" s="95">
        <v>80</v>
      </c>
      <c r="AA79" s="95">
        <v>160</v>
      </c>
      <c r="AB79" s="95"/>
      <c r="AC79" s="95">
        <v>80</v>
      </c>
      <c r="AD79" s="95">
        <v>135</v>
      </c>
      <c r="AE79" s="95">
        <v>834</v>
      </c>
      <c r="AF79" s="98">
        <v>997</v>
      </c>
      <c r="AG79" s="95"/>
      <c r="AH79" s="95" t="s">
        <v>256</v>
      </c>
      <c r="AI79" s="95">
        <v>404</v>
      </c>
      <c r="AJ79" s="95">
        <v>160</v>
      </c>
      <c r="AK79" s="95">
        <v>833</v>
      </c>
      <c r="AL79" s="95">
        <v>743</v>
      </c>
      <c r="AM79" s="108"/>
      <c r="AN79" s="95"/>
      <c r="AO79" s="95"/>
      <c r="AP79" s="98" t="s">
        <v>512</v>
      </c>
      <c r="AQ79" s="95" t="s">
        <v>632</v>
      </c>
      <c r="AR79" s="95"/>
      <c r="AS79" s="95">
        <v>7872</v>
      </c>
      <c r="AT79" s="95">
        <v>3301</v>
      </c>
      <c r="AU79" s="211"/>
      <c r="AV79" s="211" t="s">
        <v>622</v>
      </c>
      <c r="AW79" s="95">
        <v>518</v>
      </c>
      <c r="AX79" s="96">
        <v>1873</v>
      </c>
      <c r="AY79" s="99">
        <v>2000</v>
      </c>
      <c r="AZ79" s="98">
        <v>1000</v>
      </c>
      <c r="BA79" s="95">
        <v>1000</v>
      </c>
      <c r="BB79" s="95">
        <v>1000</v>
      </c>
      <c r="BC79" s="95">
        <v>1000</v>
      </c>
      <c r="BD79" s="95">
        <v>1000</v>
      </c>
      <c r="BE79" s="95">
        <v>1000</v>
      </c>
      <c r="BF79" s="95">
        <v>1000</v>
      </c>
      <c r="BG79" s="95">
        <v>1000</v>
      </c>
      <c r="BH79" s="95">
        <v>1000</v>
      </c>
      <c r="BI79" s="95">
        <v>1000</v>
      </c>
      <c r="BJ79" s="95">
        <v>1000</v>
      </c>
      <c r="BK79" s="95">
        <v>1000</v>
      </c>
      <c r="BL79" s="95">
        <v>1000</v>
      </c>
      <c r="BM79" s="95">
        <v>1000</v>
      </c>
      <c r="BN79" s="95">
        <v>1000</v>
      </c>
      <c r="BO79" s="95">
        <v>1000</v>
      </c>
      <c r="BP79" s="95">
        <v>1000</v>
      </c>
      <c r="BQ79" s="95">
        <v>1000</v>
      </c>
      <c r="BR79" s="95">
        <v>1000</v>
      </c>
      <c r="BS79" s="95">
        <v>1000</v>
      </c>
      <c r="BT79" s="95">
        <v>1000</v>
      </c>
      <c r="BU79" s="95">
        <v>1000</v>
      </c>
      <c r="BV79" s="95">
        <v>1000</v>
      </c>
      <c r="BW79" s="95">
        <v>1000</v>
      </c>
      <c r="BX79" s="95">
        <v>1000</v>
      </c>
      <c r="BY79" s="95">
        <v>1000</v>
      </c>
      <c r="BZ79" s="95">
        <v>1000</v>
      </c>
      <c r="CA79" s="95">
        <v>1000</v>
      </c>
      <c r="CB79" s="95">
        <v>1000</v>
      </c>
      <c r="CC79" s="95">
        <v>1000</v>
      </c>
      <c r="CD79" s="101">
        <f t="shared" si="4"/>
        <v>50042</v>
      </c>
      <c r="CE79" s="101">
        <f t="shared" si="3"/>
        <v>50042</v>
      </c>
    </row>
    <row r="80" spans="1:84" s="410" customFormat="1" ht="14.25" customHeight="1" thickBot="1" x14ac:dyDescent="0.45">
      <c r="A80" s="759" t="s">
        <v>257</v>
      </c>
      <c r="B80" s="767"/>
      <c r="C80" s="95"/>
      <c r="D80" s="95"/>
      <c r="E80" s="95"/>
      <c r="F80" s="95"/>
      <c r="G80" s="95"/>
      <c r="H80" s="95"/>
      <c r="I80" s="95"/>
      <c r="J80" s="95"/>
      <c r="K80" s="95"/>
      <c r="L80" s="96"/>
      <c r="M80" s="97"/>
      <c r="N80" s="95"/>
      <c r="O80" s="95"/>
      <c r="P80" s="95"/>
      <c r="Q80" s="95"/>
      <c r="R80" s="95"/>
      <c r="S80" s="95"/>
      <c r="T80" s="95"/>
      <c r="U80" s="95"/>
      <c r="V80" s="98"/>
      <c r="W80" s="95"/>
      <c r="X80" s="95"/>
      <c r="Y80" s="95" t="s">
        <v>258</v>
      </c>
      <c r="Z80" s="108" t="s">
        <v>259</v>
      </c>
      <c r="AA80" s="95"/>
      <c r="AB80" s="95"/>
      <c r="AC80" s="95" t="s">
        <v>260</v>
      </c>
      <c r="AD80" s="95" t="s">
        <v>260</v>
      </c>
      <c r="AE80" s="108" t="s">
        <v>261</v>
      </c>
      <c r="AF80" s="98"/>
      <c r="AG80" s="95"/>
      <c r="AH80" s="95"/>
      <c r="AI80" s="95"/>
      <c r="AJ80" s="108" t="s">
        <v>664</v>
      </c>
      <c r="AK80" s="95"/>
      <c r="AL80" s="95" t="s">
        <v>260</v>
      </c>
      <c r="AM80" s="95"/>
      <c r="AN80" s="95">
        <v>620</v>
      </c>
      <c r="AO80" s="95"/>
      <c r="AP80" s="98"/>
      <c r="AQ80" s="95" t="s">
        <v>631</v>
      </c>
      <c r="AR80" s="95"/>
      <c r="AS80" s="95"/>
      <c r="AT80" s="95"/>
      <c r="AU80" s="441" t="s">
        <v>635</v>
      </c>
      <c r="AV80" s="95">
        <v>240</v>
      </c>
      <c r="AW80" s="108"/>
      <c r="AX80" s="96"/>
      <c r="AY80" s="99" t="s">
        <v>623</v>
      </c>
      <c r="AZ80" s="103" t="s">
        <v>624</v>
      </c>
      <c r="BA80" s="95"/>
      <c r="BB80" s="95"/>
      <c r="BC80" s="95"/>
      <c r="BD80" s="95"/>
      <c r="BE80" s="95"/>
      <c r="BF80" s="95"/>
      <c r="BG80" s="95"/>
      <c r="BH80" s="95"/>
      <c r="BI80" s="95"/>
      <c r="BJ80" s="98"/>
      <c r="BK80" s="95"/>
      <c r="BL80" s="95"/>
      <c r="BM80" s="95"/>
      <c r="BN80" s="95"/>
      <c r="BO80" s="95"/>
      <c r="BP80" s="95"/>
      <c r="BQ80" s="95"/>
      <c r="BR80" s="95"/>
      <c r="BS80" s="95"/>
      <c r="BT80" s="98"/>
      <c r="BU80" s="95"/>
      <c r="BV80" s="95"/>
      <c r="BW80" s="95"/>
      <c r="BX80" s="95"/>
      <c r="BY80" s="95"/>
      <c r="BZ80" s="95"/>
      <c r="CA80" s="95"/>
      <c r="CB80" s="95"/>
      <c r="CC80" s="95"/>
      <c r="CD80" s="101">
        <f t="shared" si="4"/>
        <v>860</v>
      </c>
      <c r="CE80" s="101">
        <f t="shared" si="3"/>
        <v>860</v>
      </c>
      <c r="CF80" s="451"/>
    </row>
    <row r="81" spans="1:84" s="410" customFormat="1" ht="14.25" customHeight="1" x14ac:dyDescent="0.4">
      <c r="A81" s="779" t="s">
        <v>262</v>
      </c>
      <c r="B81" s="780"/>
      <c r="C81" s="173"/>
      <c r="D81" s="173"/>
      <c r="E81" s="173"/>
      <c r="F81" s="173"/>
      <c r="G81" s="173"/>
      <c r="H81" s="173"/>
      <c r="I81" s="173"/>
      <c r="J81" s="173"/>
      <c r="K81" s="173"/>
      <c r="L81" s="174"/>
      <c r="M81" s="175"/>
      <c r="N81" s="173"/>
      <c r="O81" s="173"/>
      <c r="P81" s="173"/>
      <c r="Q81" s="173"/>
      <c r="R81" s="173"/>
      <c r="S81" s="173"/>
      <c r="T81" s="173"/>
      <c r="U81" s="173"/>
      <c r="V81" s="176"/>
      <c r="W81" s="173"/>
      <c r="X81" s="173"/>
      <c r="Y81" s="173"/>
      <c r="Z81" s="173"/>
      <c r="AA81" s="173"/>
      <c r="AB81" s="173"/>
      <c r="AC81" s="173"/>
      <c r="AD81" s="173"/>
      <c r="AE81" s="173"/>
      <c r="AF81" s="176"/>
      <c r="AG81" s="173"/>
      <c r="AH81" s="173"/>
      <c r="AI81" s="173"/>
      <c r="AJ81" s="173"/>
      <c r="AK81" s="173"/>
      <c r="AL81" s="173"/>
      <c r="AM81" s="173"/>
      <c r="AN81" s="173"/>
      <c r="AO81" s="173"/>
      <c r="AP81" s="176"/>
      <c r="AQ81" s="173"/>
      <c r="AR81" s="173"/>
      <c r="AS81" s="173"/>
      <c r="AT81" s="173" t="s">
        <v>634</v>
      </c>
      <c r="AU81" s="173"/>
      <c r="AV81" s="173"/>
      <c r="AW81" s="173"/>
      <c r="AX81" s="174"/>
      <c r="AY81" s="177"/>
      <c r="AZ81" s="176"/>
      <c r="BA81" s="173"/>
      <c r="BB81" s="173"/>
      <c r="BC81" s="173"/>
      <c r="BD81" s="173"/>
      <c r="BE81" s="173"/>
      <c r="BF81" s="173"/>
      <c r="BG81" s="173"/>
      <c r="BH81" s="173"/>
      <c r="BI81" s="173"/>
      <c r="BJ81" s="176"/>
      <c r="BK81" s="173"/>
      <c r="BL81" s="173"/>
      <c r="BM81" s="173"/>
      <c r="BN81" s="173"/>
      <c r="BO81" s="173"/>
      <c r="BP81" s="173"/>
      <c r="BQ81" s="173"/>
      <c r="BR81" s="173"/>
      <c r="BS81" s="173"/>
      <c r="BT81" s="176"/>
      <c r="BU81" s="173"/>
      <c r="BV81" s="173"/>
      <c r="BW81" s="173"/>
      <c r="BX81" s="173"/>
      <c r="BY81" s="173"/>
      <c r="BZ81" s="173"/>
      <c r="CA81" s="173"/>
      <c r="CB81" s="173"/>
      <c r="CC81" s="173"/>
      <c r="CD81" s="178">
        <f t="shared" si="4"/>
        <v>0</v>
      </c>
      <c r="CE81" s="178">
        <f>SUM(D81:CD81)</f>
        <v>0</v>
      </c>
    </row>
    <row r="82" spans="1:84" s="410" customFormat="1" ht="14.25" customHeight="1" x14ac:dyDescent="0.4">
      <c r="A82" s="794" t="s">
        <v>263</v>
      </c>
      <c r="B82" s="795"/>
      <c r="C82" s="95"/>
      <c r="D82" s="95"/>
      <c r="E82" s="95"/>
      <c r="F82" s="95"/>
      <c r="G82" s="95"/>
      <c r="H82" s="95"/>
      <c r="I82" s="95"/>
      <c r="J82" s="95"/>
      <c r="K82" s="95"/>
      <c r="L82" s="96"/>
      <c r="M82" s="97"/>
      <c r="N82" s="95"/>
      <c r="O82" s="95"/>
      <c r="P82" s="95"/>
      <c r="Q82" s="95"/>
      <c r="R82" s="95"/>
      <c r="S82" s="95"/>
      <c r="T82" s="95"/>
      <c r="U82" s="95"/>
      <c r="V82" s="98"/>
      <c r="W82" s="95"/>
      <c r="X82" s="95"/>
      <c r="Y82" s="95"/>
      <c r="Z82" s="95"/>
      <c r="AA82" s="95"/>
      <c r="AB82" s="95"/>
      <c r="AC82" s="95"/>
      <c r="AD82" s="95"/>
      <c r="AE82" s="95"/>
      <c r="AF82" s="98"/>
      <c r="AG82" s="95"/>
      <c r="AH82" s="95"/>
      <c r="AI82" s="95"/>
      <c r="AJ82" s="95"/>
      <c r="AK82" s="95"/>
      <c r="AL82" s="95"/>
      <c r="AM82" s="95"/>
      <c r="AN82" s="95"/>
      <c r="AO82" s="95"/>
      <c r="AP82" s="98"/>
      <c r="AQ82" s="95"/>
      <c r="AR82" s="95"/>
      <c r="AS82" s="95"/>
      <c r="AT82" s="95"/>
      <c r="AU82" s="95"/>
      <c r="AV82" s="95"/>
      <c r="AW82" s="95"/>
      <c r="AX82" s="96"/>
      <c r="AY82" s="99"/>
      <c r="AZ82" s="98"/>
      <c r="BA82" s="95"/>
      <c r="BB82" s="95"/>
      <c r="BC82" s="95"/>
      <c r="BD82" s="95"/>
      <c r="BE82" s="95"/>
      <c r="BF82" s="95"/>
      <c r="BG82" s="95"/>
      <c r="BH82" s="95"/>
      <c r="BI82" s="95"/>
      <c r="BJ82" s="98"/>
      <c r="BK82" s="95"/>
      <c r="BL82" s="95"/>
      <c r="BM82" s="95"/>
      <c r="BN82" s="95"/>
      <c r="BO82" s="95"/>
      <c r="BP82" s="95"/>
      <c r="BQ82" s="95"/>
      <c r="BR82" s="95"/>
      <c r="BS82" s="95"/>
      <c r="BT82" s="98"/>
      <c r="BU82" s="95"/>
      <c r="BV82" s="95"/>
      <c r="BW82" s="95"/>
      <c r="BX82" s="95"/>
      <c r="BY82" s="95"/>
      <c r="BZ82" s="95"/>
      <c r="CA82" s="95"/>
      <c r="CB82" s="95"/>
      <c r="CC82" s="95"/>
      <c r="CD82" s="101">
        <f t="shared" si="4"/>
        <v>0</v>
      </c>
      <c r="CE82" s="101">
        <f>SUM(D82:CD82)</f>
        <v>0</v>
      </c>
    </row>
    <row r="83" spans="1:84" s="410" customFormat="1" ht="14.25" customHeight="1" x14ac:dyDescent="0.4">
      <c r="A83" s="759" t="s">
        <v>264</v>
      </c>
      <c r="B83" s="767"/>
      <c r="C83" s="95"/>
      <c r="D83" s="95"/>
      <c r="E83" s="95"/>
      <c r="F83" s="95"/>
      <c r="G83" s="95"/>
      <c r="H83" s="95"/>
      <c r="I83" s="95"/>
      <c r="J83" s="95"/>
      <c r="K83" s="95"/>
      <c r="L83" s="96"/>
      <c r="M83" s="97"/>
      <c r="N83" s="95"/>
      <c r="O83" s="95"/>
      <c r="P83" s="95"/>
      <c r="Q83" s="95"/>
      <c r="R83" s="95"/>
      <c r="S83" s="95"/>
      <c r="T83" s="95"/>
      <c r="U83" s="95"/>
      <c r="V83" s="98"/>
      <c r="W83" s="95"/>
      <c r="X83" s="95"/>
      <c r="Y83" s="95"/>
      <c r="Z83" s="108" t="s">
        <v>647</v>
      </c>
      <c r="AA83" s="95"/>
      <c r="AB83" s="95"/>
      <c r="AC83" s="95"/>
      <c r="AD83" s="95"/>
      <c r="AE83" s="95"/>
      <c r="AF83" s="98"/>
      <c r="AG83" s="95"/>
      <c r="AH83" s="95" t="s">
        <v>613</v>
      </c>
      <c r="AI83" s="95">
        <v>2108</v>
      </c>
      <c r="AJ83" s="95"/>
      <c r="AK83" s="95"/>
      <c r="AL83" s="95"/>
      <c r="AM83" s="95"/>
      <c r="AN83" s="95"/>
      <c r="AO83" s="95"/>
      <c r="AP83" s="98"/>
      <c r="AQ83" s="95"/>
      <c r="AR83" s="95"/>
      <c r="AS83" s="95"/>
      <c r="AT83" s="95"/>
      <c r="AU83" s="95"/>
      <c r="AV83" s="95"/>
      <c r="AW83" s="95"/>
      <c r="AX83" s="96"/>
      <c r="AY83" s="99"/>
      <c r="AZ83" s="98"/>
      <c r="BA83" s="95"/>
      <c r="BB83" s="95"/>
      <c r="BC83" s="95"/>
      <c r="BD83" s="95"/>
      <c r="BE83" s="95"/>
      <c r="BF83" s="95"/>
      <c r="BG83" s="95"/>
      <c r="BH83" s="95"/>
      <c r="BI83" s="95"/>
      <c r="BJ83" s="98"/>
      <c r="BK83" s="95"/>
      <c r="BL83" s="108"/>
      <c r="BM83" s="108"/>
      <c r="BN83" s="95"/>
      <c r="BO83" s="95"/>
      <c r="BP83" s="95"/>
      <c r="BQ83" s="95"/>
      <c r="BR83" s="95"/>
      <c r="BS83" s="95"/>
      <c r="BT83" s="98"/>
      <c r="BU83" s="95"/>
      <c r="BV83" s="95"/>
      <c r="BW83" s="95"/>
      <c r="BX83" s="95"/>
      <c r="BY83" s="95"/>
      <c r="BZ83" s="95"/>
      <c r="CA83" s="95"/>
      <c r="CB83" s="95"/>
      <c r="CC83" s="95"/>
      <c r="CD83" s="101">
        <f t="shared" si="4"/>
        <v>2108</v>
      </c>
      <c r="CE83" s="101">
        <f>SUM($D83:$CC83)</f>
        <v>2108</v>
      </c>
    </row>
    <row r="84" spans="1:84" s="410" customFormat="1" ht="14.25" customHeight="1" x14ac:dyDescent="0.4">
      <c r="A84" s="751" t="s">
        <v>265</v>
      </c>
      <c r="B84" s="752"/>
      <c r="C84" s="135"/>
      <c r="D84" s="135"/>
      <c r="E84" s="135"/>
      <c r="F84" s="135"/>
      <c r="G84" s="135"/>
      <c r="H84" s="135"/>
      <c r="I84" s="135"/>
      <c r="J84" s="135"/>
      <c r="K84" s="135"/>
      <c r="L84" s="136"/>
      <c r="M84" s="137">
        <v>180</v>
      </c>
      <c r="N84" s="135"/>
      <c r="O84" s="135"/>
      <c r="P84" s="135">
        <v>130</v>
      </c>
      <c r="Q84" s="135"/>
      <c r="R84" s="135"/>
      <c r="S84" s="135"/>
      <c r="T84" s="135">
        <v>2900</v>
      </c>
      <c r="U84" s="135"/>
      <c r="V84" s="138"/>
      <c r="W84" s="135"/>
      <c r="X84" s="135"/>
      <c r="Y84" s="135">
        <v>4991</v>
      </c>
      <c r="Z84" s="135">
        <v>665</v>
      </c>
      <c r="AA84" s="139"/>
      <c r="AB84" s="135"/>
      <c r="AC84" s="135">
        <v>596</v>
      </c>
      <c r="AD84" s="135">
        <v>1392</v>
      </c>
      <c r="AE84" s="135"/>
      <c r="AF84" s="138"/>
      <c r="AG84" s="135">
        <v>752</v>
      </c>
      <c r="AH84" s="135"/>
      <c r="AI84" s="135">
        <v>250</v>
      </c>
      <c r="AJ84" s="135"/>
      <c r="AK84" s="135">
        <v>33121</v>
      </c>
      <c r="AL84" s="135">
        <v>335</v>
      </c>
      <c r="AM84" s="139" t="s">
        <v>266</v>
      </c>
      <c r="AN84" s="135"/>
      <c r="AO84" s="135"/>
      <c r="AP84" s="138"/>
      <c r="AQ84" s="135"/>
      <c r="AR84" s="135"/>
      <c r="AS84" s="135"/>
      <c r="AT84" s="135"/>
      <c r="AU84" s="135">
        <v>6814</v>
      </c>
      <c r="AV84" s="135"/>
      <c r="AW84" s="135"/>
      <c r="AX84" s="136">
        <v>1030</v>
      </c>
      <c r="AY84" s="140">
        <v>1500</v>
      </c>
      <c r="AZ84" s="138"/>
      <c r="BA84" s="135"/>
      <c r="BB84" s="135"/>
      <c r="BC84" s="135"/>
      <c r="BD84" s="135"/>
      <c r="BE84" s="135">
        <v>7000</v>
      </c>
      <c r="BF84" s="135"/>
      <c r="BG84" s="135"/>
      <c r="BH84" s="135"/>
      <c r="BI84" s="135"/>
      <c r="BJ84" s="138"/>
      <c r="BK84" s="135"/>
      <c r="BL84" s="135">
        <v>2500</v>
      </c>
      <c r="BM84" s="135"/>
      <c r="BN84" s="135"/>
      <c r="BO84" s="135">
        <v>7000</v>
      </c>
      <c r="BP84" s="135"/>
      <c r="BQ84" s="135"/>
      <c r="BR84" s="135"/>
      <c r="BS84" s="135"/>
      <c r="BT84" s="138"/>
      <c r="BU84" s="135"/>
      <c r="BV84" s="135"/>
      <c r="BW84" s="135"/>
      <c r="BX84" s="135"/>
      <c r="BY84" s="135">
        <v>2500</v>
      </c>
      <c r="BZ84" s="139" t="s">
        <v>618</v>
      </c>
      <c r="CA84" s="135"/>
      <c r="CB84" s="135"/>
      <c r="CC84" s="135"/>
      <c r="CD84" s="757">
        <f>+CE84</f>
        <v>73656</v>
      </c>
      <c r="CE84" s="757">
        <f>SUM($D84:$CC84)</f>
        <v>73656</v>
      </c>
    </row>
    <row r="85" spans="1:84" s="410" customFormat="1" ht="14.25" customHeight="1" thickBot="1" x14ac:dyDescent="0.45">
      <c r="A85" s="753"/>
      <c r="B85" s="754"/>
      <c r="C85" s="233"/>
      <c r="D85" s="233"/>
      <c r="E85" s="233"/>
      <c r="F85" s="233"/>
      <c r="G85" s="233"/>
      <c r="H85" s="233"/>
      <c r="I85" s="233"/>
      <c r="J85" s="233"/>
      <c r="K85" s="233"/>
      <c r="L85" s="234"/>
      <c r="M85" s="235" t="s">
        <v>267</v>
      </c>
      <c r="N85" s="233"/>
      <c r="O85" s="233"/>
      <c r="P85" s="233" t="s">
        <v>268</v>
      </c>
      <c r="Q85" s="233"/>
      <c r="R85" s="233"/>
      <c r="S85" s="233"/>
      <c r="T85" s="233" t="s">
        <v>269</v>
      </c>
      <c r="U85" s="233"/>
      <c r="V85" s="237"/>
      <c r="W85" s="233"/>
      <c r="X85" s="233"/>
      <c r="Y85" s="233" t="s">
        <v>646</v>
      </c>
      <c r="Z85" s="233"/>
      <c r="AA85" s="236"/>
      <c r="AB85" s="233"/>
      <c r="AC85" s="233" t="s">
        <v>267</v>
      </c>
      <c r="AD85" s="236" t="s">
        <v>270</v>
      </c>
      <c r="AE85" s="233"/>
      <c r="AF85" s="237"/>
      <c r="AG85" s="233"/>
      <c r="AH85" s="233"/>
      <c r="AI85" s="233" t="s">
        <v>271</v>
      </c>
      <c r="AJ85" s="233"/>
      <c r="AK85" s="236" t="s">
        <v>565</v>
      </c>
      <c r="AL85" s="233"/>
      <c r="AM85" s="233"/>
      <c r="AN85" s="233"/>
      <c r="AO85" s="233"/>
      <c r="AP85" s="237"/>
      <c r="AQ85" s="233"/>
      <c r="AR85" s="233"/>
      <c r="AS85" s="233"/>
      <c r="AT85" s="233"/>
      <c r="AU85" s="236" t="s">
        <v>272</v>
      </c>
      <c r="AV85" s="233"/>
      <c r="AW85" s="233"/>
      <c r="AX85" s="234" t="s">
        <v>273</v>
      </c>
      <c r="AY85" s="432" t="s">
        <v>274</v>
      </c>
      <c r="AZ85" s="237"/>
      <c r="BA85" s="233"/>
      <c r="BB85" s="233"/>
      <c r="BC85" s="233"/>
      <c r="BD85" s="233"/>
      <c r="BE85" s="236" t="s">
        <v>615</v>
      </c>
      <c r="BF85" s="233"/>
      <c r="BG85" s="233"/>
      <c r="BH85" s="233"/>
      <c r="BI85" s="233"/>
      <c r="BJ85" s="237"/>
      <c r="BK85" s="233"/>
      <c r="BL85" s="236" t="s">
        <v>616</v>
      </c>
      <c r="BM85" s="236"/>
      <c r="BN85" s="233"/>
      <c r="BO85" s="236" t="s">
        <v>614</v>
      </c>
      <c r="BP85" s="233"/>
      <c r="BQ85" s="233"/>
      <c r="BR85" s="233"/>
      <c r="BS85" s="233"/>
      <c r="BT85" s="237"/>
      <c r="BU85" s="233"/>
      <c r="BV85" s="233"/>
      <c r="BW85" s="233"/>
      <c r="BX85" s="233"/>
      <c r="BY85" s="233">
        <v>7000</v>
      </c>
      <c r="BZ85" s="236" t="s">
        <v>617</v>
      </c>
      <c r="CA85" s="233"/>
      <c r="CB85" s="233"/>
      <c r="CC85" s="233"/>
      <c r="CD85" s="772"/>
      <c r="CE85" s="772">
        <f>SUM($D85:$CC85)</f>
        <v>7000</v>
      </c>
    </row>
    <row r="86" spans="1:84" s="410" customFormat="1" ht="14.25" customHeight="1" thickBot="1" x14ac:dyDescent="0.45">
      <c r="A86" s="796" t="s">
        <v>566</v>
      </c>
      <c r="B86" s="797"/>
      <c r="C86" s="433"/>
      <c r="D86" s="433"/>
      <c r="E86" s="433"/>
      <c r="F86" s="433"/>
      <c r="G86" s="433"/>
      <c r="H86" s="433"/>
      <c r="I86" s="433"/>
      <c r="J86" s="433"/>
      <c r="K86" s="433"/>
      <c r="L86" s="434"/>
      <c r="M86" s="435"/>
      <c r="N86" s="433"/>
      <c r="O86" s="433"/>
      <c r="P86" s="433"/>
      <c r="Q86" s="433"/>
      <c r="R86" s="433"/>
      <c r="S86" s="433"/>
      <c r="T86" s="433"/>
      <c r="U86" s="433"/>
      <c r="V86" s="436"/>
      <c r="W86" s="433"/>
      <c r="X86" s="433"/>
      <c r="Y86" s="433"/>
      <c r="Z86" s="433"/>
      <c r="AA86" s="433"/>
      <c r="AB86" s="433"/>
      <c r="AC86" s="433"/>
      <c r="AD86" s="433"/>
      <c r="AE86" s="433"/>
      <c r="AF86" s="436"/>
      <c r="AG86" s="433"/>
      <c r="AH86" s="433"/>
      <c r="AI86" s="433"/>
      <c r="AJ86" s="433"/>
      <c r="AK86" s="433"/>
      <c r="AL86" s="433"/>
      <c r="AM86" s="433"/>
      <c r="AN86" s="433"/>
      <c r="AO86" s="433"/>
      <c r="AP86" s="436"/>
      <c r="AQ86" s="433"/>
      <c r="AR86" s="433"/>
      <c r="AS86" s="433"/>
      <c r="AT86" s="433"/>
      <c r="AU86" s="433"/>
      <c r="AV86" s="433"/>
      <c r="AW86" s="433"/>
      <c r="AX86" s="434"/>
      <c r="AY86" s="437"/>
      <c r="AZ86" s="436">
        <v>3000</v>
      </c>
      <c r="BA86" s="433">
        <v>3000</v>
      </c>
      <c r="BB86" s="433">
        <v>3000</v>
      </c>
      <c r="BC86" s="433">
        <v>3000</v>
      </c>
      <c r="BD86" s="433">
        <v>3000</v>
      </c>
      <c r="BE86" s="433">
        <v>3000</v>
      </c>
      <c r="BF86" s="433">
        <v>3000</v>
      </c>
      <c r="BG86" s="433">
        <v>3000</v>
      </c>
      <c r="BH86" s="433">
        <v>3000</v>
      </c>
      <c r="BI86" s="433">
        <v>3000</v>
      </c>
      <c r="BJ86" s="436">
        <v>3000</v>
      </c>
      <c r="BK86" s="433">
        <v>3000</v>
      </c>
      <c r="BL86" s="433">
        <v>3000</v>
      </c>
      <c r="BM86" s="433">
        <v>3000</v>
      </c>
      <c r="BN86" s="433">
        <v>3000</v>
      </c>
      <c r="BO86" s="433">
        <v>3000</v>
      </c>
      <c r="BP86" s="433">
        <v>3000</v>
      </c>
      <c r="BQ86" s="433">
        <v>3000</v>
      </c>
      <c r="BR86" s="433">
        <v>3000</v>
      </c>
      <c r="BS86" s="433">
        <v>3000</v>
      </c>
      <c r="BT86" s="436">
        <v>3000</v>
      </c>
      <c r="BU86" s="433">
        <v>3000</v>
      </c>
      <c r="BV86" s="433">
        <v>3000</v>
      </c>
      <c r="BW86" s="433">
        <v>3000</v>
      </c>
      <c r="BX86" s="433">
        <v>3000</v>
      </c>
      <c r="BY86" s="433">
        <v>3000</v>
      </c>
      <c r="BZ86" s="433">
        <v>3000</v>
      </c>
      <c r="CA86" s="433">
        <v>3000</v>
      </c>
      <c r="CB86" s="433">
        <v>3000</v>
      </c>
      <c r="CC86" s="433">
        <v>3000</v>
      </c>
      <c r="CD86" s="438">
        <f>SUM(C86:CC86)</f>
        <v>90000</v>
      </c>
      <c r="CE86" s="438">
        <f>SUM(D86:CD86)</f>
        <v>180000</v>
      </c>
    </row>
    <row r="87" spans="1:84" ht="14.25" customHeight="1" thickTop="1" x14ac:dyDescent="0.4">
      <c r="A87" s="761" t="s">
        <v>275</v>
      </c>
      <c r="B87" s="762"/>
      <c r="C87" s="213">
        <f t="shared" ref="C87:BN87" si="5">SUM(C62:C86)</f>
        <v>0</v>
      </c>
      <c r="D87" s="213">
        <f t="shared" si="5"/>
        <v>0</v>
      </c>
      <c r="E87" s="213">
        <f t="shared" si="5"/>
        <v>0</v>
      </c>
      <c r="F87" s="213">
        <f t="shared" si="5"/>
        <v>0</v>
      </c>
      <c r="G87" s="213">
        <f t="shared" si="5"/>
        <v>0</v>
      </c>
      <c r="H87" s="213">
        <f t="shared" si="5"/>
        <v>0</v>
      </c>
      <c r="I87" s="213">
        <f t="shared" si="5"/>
        <v>0</v>
      </c>
      <c r="J87" s="213">
        <f t="shared" si="5"/>
        <v>140</v>
      </c>
      <c r="K87" s="213">
        <f t="shared" si="5"/>
        <v>0</v>
      </c>
      <c r="L87" s="193">
        <f t="shared" si="5"/>
        <v>0</v>
      </c>
      <c r="M87" s="213">
        <f t="shared" si="5"/>
        <v>180</v>
      </c>
      <c r="N87" s="213">
        <f t="shared" si="5"/>
        <v>430</v>
      </c>
      <c r="O87" s="213">
        <f t="shared" si="5"/>
        <v>0</v>
      </c>
      <c r="P87" s="213">
        <f t="shared" si="5"/>
        <v>130</v>
      </c>
      <c r="Q87" s="213">
        <f t="shared" si="5"/>
        <v>0</v>
      </c>
      <c r="R87" s="213">
        <f t="shared" si="5"/>
        <v>460</v>
      </c>
      <c r="S87" s="213">
        <f t="shared" si="5"/>
        <v>0</v>
      </c>
      <c r="T87" s="213">
        <f t="shared" si="5"/>
        <v>8176</v>
      </c>
      <c r="U87" s="213">
        <f t="shared" si="5"/>
        <v>6180</v>
      </c>
      <c r="V87" s="193">
        <f t="shared" si="5"/>
        <v>2480</v>
      </c>
      <c r="W87" s="213">
        <f t="shared" si="5"/>
        <v>10075</v>
      </c>
      <c r="X87" s="213">
        <f t="shared" si="5"/>
        <v>2362</v>
      </c>
      <c r="Y87" s="213">
        <f t="shared" si="5"/>
        <v>8784</v>
      </c>
      <c r="Z87" s="213">
        <f t="shared" si="5"/>
        <v>13019</v>
      </c>
      <c r="AA87" s="213">
        <f t="shared" si="5"/>
        <v>4781</v>
      </c>
      <c r="AB87" s="213">
        <f t="shared" si="5"/>
        <v>7595</v>
      </c>
      <c r="AC87" s="213">
        <f t="shared" si="5"/>
        <v>8556</v>
      </c>
      <c r="AD87" s="213">
        <f t="shared" si="5"/>
        <v>4939</v>
      </c>
      <c r="AE87" s="213">
        <f t="shared" si="5"/>
        <v>9029</v>
      </c>
      <c r="AF87" s="193">
        <f t="shared" si="5"/>
        <v>997</v>
      </c>
      <c r="AG87" s="213">
        <f t="shared" si="5"/>
        <v>4641</v>
      </c>
      <c r="AH87" s="213">
        <f t="shared" si="5"/>
        <v>29965</v>
      </c>
      <c r="AI87" s="213">
        <f t="shared" si="5"/>
        <v>10984</v>
      </c>
      <c r="AJ87" s="213">
        <f t="shared" si="5"/>
        <v>906</v>
      </c>
      <c r="AK87" s="213">
        <f t="shared" si="5"/>
        <v>33954</v>
      </c>
      <c r="AL87" s="213">
        <f t="shared" si="5"/>
        <v>2115</v>
      </c>
      <c r="AM87" s="213">
        <f t="shared" si="5"/>
        <v>19637</v>
      </c>
      <c r="AN87" s="213">
        <f t="shared" si="5"/>
        <v>59357</v>
      </c>
      <c r="AO87" s="213">
        <f t="shared" si="5"/>
        <v>4161</v>
      </c>
      <c r="AP87" s="193">
        <f t="shared" si="5"/>
        <v>325</v>
      </c>
      <c r="AQ87" s="213">
        <f t="shared" si="5"/>
        <v>1203</v>
      </c>
      <c r="AR87" s="213">
        <f t="shared" si="5"/>
        <v>193</v>
      </c>
      <c r="AS87" s="213">
        <f t="shared" si="5"/>
        <v>8633</v>
      </c>
      <c r="AT87" s="213">
        <f t="shared" si="5"/>
        <v>9177</v>
      </c>
      <c r="AU87" s="213">
        <f t="shared" si="5"/>
        <v>70901</v>
      </c>
      <c r="AV87" s="213">
        <f t="shared" si="5"/>
        <v>16116</v>
      </c>
      <c r="AW87" s="213">
        <f t="shared" si="5"/>
        <v>309972</v>
      </c>
      <c r="AX87" s="214">
        <f t="shared" si="5"/>
        <v>4960</v>
      </c>
      <c r="AY87" s="215">
        <f>SUM(AY62:AY86)</f>
        <v>3500</v>
      </c>
      <c r="AZ87" s="193">
        <f t="shared" si="5"/>
        <v>7380</v>
      </c>
      <c r="BA87" s="213">
        <f t="shared" si="5"/>
        <v>5700</v>
      </c>
      <c r="BB87" s="213">
        <f t="shared" si="5"/>
        <v>15080</v>
      </c>
      <c r="BC87" s="213">
        <f t="shared" si="5"/>
        <v>4000</v>
      </c>
      <c r="BD87" s="213">
        <f t="shared" si="5"/>
        <v>6680</v>
      </c>
      <c r="BE87" s="213">
        <f t="shared" si="5"/>
        <v>15000</v>
      </c>
      <c r="BF87" s="213">
        <f t="shared" si="5"/>
        <v>6380</v>
      </c>
      <c r="BG87" s="213">
        <f t="shared" si="5"/>
        <v>6200</v>
      </c>
      <c r="BH87" s="213">
        <f t="shared" si="5"/>
        <v>7880</v>
      </c>
      <c r="BI87" s="213">
        <f t="shared" si="5"/>
        <v>4300</v>
      </c>
      <c r="BJ87" s="193">
        <f t="shared" si="5"/>
        <v>18580</v>
      </c>
      <c r="BK87" s="213">
        <f t="shared" si="5"/>
        <v>5600</v>
      </c>
      <c r="BL87" s="213">
        <f t="shared" si="5"/>
        <v>11080</v>
      </c>
      <c r="BM87" s="213">
        <f t="shared" si="5"/>
        <v>4000</v>
      </c>
      <c r="BN87" s="213">
        <f t="shared" si="5"/>
        <v>6680</v>
      </c>
      <c r="BO87" s="213">
        <f t="shared" ref="BO87:CE87" si="6">SUM(BO62:BO86)</f>
        <v>15000</v>
      </c>
      <c r="BP87" s="213">
        <f t="shared" si="6"/>
        <v>8080</v>
      </c>
      <c r="BQ87" s="213">
        <f t="shared" si="6"/>
        <v>6200</v>
      </c>
      <c r="BR87" s="213">
        <f t="shared" si="6"/>
        <v>12880</v>
      </c>
      <c r="BS87" s="213">
        <f t="shared" si="6"/>
        <v>17300</v>
      </c>
      <c r="BT87" s="193">
        <f t="shared" si="6"/>
        <v>7380</v>
      </c>
      <c r="BU87" s="213">
        <f t="shared" si="6"/>
        <v>4000</v>
      </c>
      <c r="BV87" s="213">
        <f t="shared" si="6"/>
        <v>8580</v>
      </c>
      <c r="BW87" s="213">
        <f t="shared" si="6"/>
        <v>4000</v>
      </c>
      <c r="BX87" s="213">
        <f t="shared" si="6"/>
        <v>6680</v>
      </c>
      <c r="BY87" s="213">
        <f t="shared" si="6"/>
        <v>17900</v>
      </c>
      <c r="BZ87" s="213">
        <f t="shared" si="6"/>
        <v>6380</v>
      </c>
      <c r="CA87" s="213">
        <f t="shared" si="6"/>
        <v>6200</v>
      </c>
      <c r="CB87" s="213">
        <f t="shared" si="6"/>
        <v>6380</v>
      </c>
      <c r="CC87" s="213">
        <f t="shared" si="6"/>
        <v>4300</v>
      </c>
      <c r="CD87" s="199">
        <f t="shared" si="6"/>
        <v>927813</v>
      </c>
      <c r="CE87" s="199">
        <f t="shared" si="6"/>
        <v>1024813</v>
      </c>
      <c r="CF87" s="104"/>
    </row>
    <row r="88" spans="1:84" ht="14.25" customHeight="1" x14ac:dyDescent="0.4">
      <c r="A88" s="200" t="s">
        <v>212</v>
      </c>
      <c r="B88" s="201"/>
      <c r="C88" s="202"/>
      <c r="D88" s="202"/>
      <c r="E88" s="202"/>
      <c r="F88" s="202"/>
      <c r="G88" s="202"/>
      <c r="H88" s="202"/>
      <c r="I88" s="202"/>
      <c r="J88" s="202"/>
      <c r="K88" s="202"/>
      <c r="L88" s="202"/>
      <c r="M88" s="202"/>
      <c r="N88" s="202"/>
      <c r="O88" s="202"/>
      <c r="P88" s="202"/>
      <c r="Q88" s="202"/>
      <c r="R88" s="202"/>
      <c r="S88" s="202"/>
      <c r="T88" s="202"/>
      <c r="U88" s="202"/>
      <c r="V88" s="202"/>
      <c r="W88" s="202"/>
      <c r="X88" s="202"/>
      <c r="Y88" s="202"/>
      <c r="Z88" s="202"/>
      <c r="AA88" s="202"/>
      <c r="AB88" s="202"/>
      <c r="AC88" s="202"/>
      <c r="AD88" s="202"/>
      <c r="AE88" s="202"/>
      <c r="AF88" s="202"/>
      <c r="AG88" s="202"/>
      <c r="AH88" s="202"/>
      <c r="AI88" s="202"/>
      <c r="AJ88" s="202"/>
      <c r="AK88" s="202"/>
      <c r="AL88" s="202"/>
      <c r="AM88" s="202"/>
      <c r="AN88" s="202"/>
      <c r="AO88" s="202"/>
      <c r="AP88" s="202"/>
      <c r="AQ88" s="202"/>
      <c r="AR88" s="202"/>
      <c r="AS88" s="202"/>
      <c r="AT88" s="202"/>
      <c r="AU88" s="202"/>
      <c r="AV88" s="202"/>
      <c r="AW88" s="202"/>
      <c r="AX88" s="202"/>
      <c r="AY88" s="203"/>
      <c r="AZ88" s="202"/>
      <c r="BA88" s="202"/>
      <c r="BB88" s="202"/>
      <c r="BC88" s="202"/>
      <c r="BD88" s="202"/>
      <c r="BE88" s="202"/>
      <c r="BF88" s="202"/>
      <c r="BG88" s="202"/>
      <c r="BH88" s="202"/>
      <c r="BI88" s="202"/>
      <c r="BJ88" s="202"/>
      <c r="BK88" s="202"/>
      <c r="BL88" s="202"/>
      <c r="BM88" s="202"/>
      <c r="BN88" s="202"/>
      <c r="BO88" s="202"/>
      <c r="BP88" s="202"/>
      <c r="BQ88" s="202"/>
      <c r="BR88" s="202"/>
      <c r="BS88" s="202"/>
      <c r="BT88" s="202"/>
      <c r="BU88" s="202"/>
      <c r="BV88" s="202"/>
      <c r="BW88" s="202"/>
      <c r="BX88" s="202"/>
      <c r="BY88" s="202"/>
      <c r="BZ88" s="202"/>
      <c r="CA88" s="202"/>
      <c r="CB88" s="202"/>
      <c r="CC88" s="202"/>
      <c r="CD88" s="204"/>
      <c r="CE88" s="204"/>
    </row>
    <row r="89" spans="1:84" ht="14.25" customHeight="1" x14ac:dyDescent="0.4">
      <c r="A89" s="798" t="s">
        <v>276</v>
      </c>
      <c r="B89" s="799"/>
      <c r="C89" s="91" t="s">
        <v>212</v>
      </c>
      <c r="D89" s="91"/>
      <c r="E89" s="91"/>
      <c r="F89" s="91"/>
      <c r="G89" s="91"/>
      <c r="H89" s="91"/>
      <c r="I89" s="91"/>
      <c r="J89" s="91"/>
      <c r="K89" s="91"/>
      <c r="L89" s="91"/>
      <c r="M89" s="91"/>
      <c r="N89" s="91"/>
      <c r="O89" s="91"/>
      <c r="P89" s="91"/>
      <c r="Q89" s="91"/>
      <c r="R89" s="91"/>
      <c r="S89" s="91"/>
      <c r="T89" s="91"/>
      <c r="U89" s="91"/>
      <c r="V89" s="91"/>
      <c r="W89" s="91"/>
      <c r="X89" s="91"/>
      <c r="Y89" s="91"/>
      <c r="Z89" s="91"/>
      <c r="AA89" s="91"/>
      <c r="AB89" s="91"/>
      <c r="AC89" s="91"/>
      <c r="AD89" s="91"/>
      <c r="AE89" s="91"/>
      <c r="AF89" s="91"/>
      <c r="AG89" s="91"/>
      <c r="AH89" s="91"/>
      <c r="AI89" s="91"/>
      <c r="AJ89" s="91"/>
      <c r="AK89" s="91"/>
      <c r="AL89" s="91"/>
      <c r="AM89" s="91"/>
      <c r="AN89" s="91"/>
      <c r="AO89" s="91"/>
      <c r="AP89" s="91"/>
      <c r="AQ89" s="91"/>
      <c r="AR89" s="91"/>
      <c r="AS89" s="91"/>
      <c r="AT89" s="91"/>
      <c r="AU89" s="91"/>
      <c r="AV89" s="91"/>
      <c r="AW89" s="91" t="s">
        <v>212</v>
      </c>
      <c r="AX89" s="91"/>
      <c r="AY89" s="93"/>
      <c r="AZ89" s="91"/>
      <c r="BA89" s="91"/>
      <c r="BB89" s="91"/>
      <c r="BC89" s="91"/>
      <c r="BD89" s="91"/>
      <c r="BE89" s="91"/>
      <c r="BF89" s="91"/>
      <c r="BG89" s="91"/>
      <c r="BH89" s="91"/>
      <c r="BI89" s="91"/>
      <c r="BJ89" s="91"/>
      <c r="BK89" s="91"/>
      <c r="BL89" s="91"/>
      <c r="BM89" s="91"/>
      <c r="BN89" s="91"/>
      <c r="BO89" s="91"/>
      <c r="BP89" s="91"/>
      <c r="BQ89" s="91"/>
      <c r="BR89" s="91"/>
      <c r="BS89" s="91"/>
      <c r="BT89" s="91"/>
      <c r="BU89" s="91"/>
      <c r="BV89" s="91"/>
      <c r="BW89" s="91"/>
      <c r="BX89" s="91"/>
      <c r="BY89" s="91"/>
      <c r="BZ89" s="91"/>
      <c r="CA89" s="91"/>
      <c r="CB89" s="91"/>
      <c r="CC89" s="91"/>
      <c r="CD89" s="94"/>
      <c r="CE89" s="94"/>
    </row>
    <row r="90" spans="1:84" ht="14.25" customHeight="1" x14ac:dyDescent="0.4">
      <c r="A90" s="792" t="s">
        <v>277</v>
      </c>
      <c r="B90" s="793"/>
      <c r="C90" s="95"/>
      <c r="D90" s="95"/>
      <c r="E90" s="95"/>
      <c r="F90" s="95"/>
      <c r="G90" s="95"/>
      <c r="H90" s="95"/>
      <c r="I90" s="95"/>
      <c r="J90" s="95"/>
      <c r="K90" s="95"/>
      <c r="L90" s="96"/>
      <c r="M90" s="97"/>
      <c r="N90" s="95"/>
      <c r="O90" s="95"/>
      <c r="P90" s="95"/>
      <c r="Q90" s="95"/>
      <c r="R90" s="95"/>
      <c r="S90" s="95"/>
      <c r="T90" s="95"/>
      <c r="U90" s="95"/>
      <c r="V90" s="98"/>
      <c r="W90" s="95"/>
      <c r="X90" s="95"/>
      <c r="Y90" s="95"/>
      <c r="Z90" s="95"/>
      <c r="AA90" s="95"/>
      <c r="AB90" s="95"/>
      <c r="AC90" s="95"/>
      <c r="AD90" s="95"/>
      <c r="AE90" s="95"/>
      <c r="AF90" s="98"/>
      <c r="AG90" s="95"/>
      <c r="AH90" s="95"/>
      <c r="AI90" s="95"/>
      <c r="AJ90" s="95"/>
      <c r="AK90" s="95"/>
      <c r="AL90" s="95"/>
      <c r="AM90" s="95"/>
      <c r="AN90" s="95"/>
      <c r="AO90" s="95"/>
      <c r="AP90" s="98"/>
      <c r="AQ90" s="95"/>
      <c r="AR90" s="95"/>
      <c r="AS90" s="95"/>
      <c r="AT90" s="95"/>
      <c r="AU90" s="95"/>
      <c r="AV90" s="95"/>
      <c r="AW90" s="95"/>
      <c r="AX90" s="96"/>
      <c r="AY90" s="99"/>
      <c r="AZ90" s="98"/>
      <c r="BA90" s="95"/>
      <c r="BB90" s="95"/>
      <c r="BC90" s="95"/>
      <c r="BD90" s="95"/>
      <c r="BE90" s="95"/>
      <c r="BF90" s="95"/>
      <c r="BG90" s="95"/>
      <c r="BH90" s="95"/>
      <c r="BI90" s="95"/>
      <c r="BJ90" s="98"/>
      <c r="BK90" s="95"/>
      <c r="BL90" s="95"/>
      <c r="BM90" s="95"/>
      <c r="BN90" s="95"/>
      <c r="BO90" s="95"/>
      <c r="BP90" s="95"/>
      <c r="BQ90" s="95"/>
      <c r="BR90" s="95"/>
      <c r="BS90" s="95"/>
      <c r="BT90" s="98"/>
      <c r="BU90" s="95"/>
      <c r="BV90" s="95"/>
      <c r="BW90" s="95"/>
      <c r="BX90" s="95"/>
      <c r="BY90" s="95"/>
      <c r="BZ90" s="95"/>
      <c r="CA90" s="95"/>
      <c r="CB90" s="95"/>
      <c r="CC90" s="95"/>
      <c r="CD90" s="101">
        <f>SUM(C90:CC90)</f>
        <v>0</v>
      </c>
      <c r="CE90" s="101">
        <f>SUM(D90:CD90)</f>
        <v>0</v>
      </c>
    </row>
    <row r="91" spans="1:84" s="410" customFormat="1" ht="14.25" customHeight="1" x14ac:dyDescent="0.4">
      <c r="A91" s="759"/>
      <c r="B91" s="760"/>
      <c r="C91" s="97"/>
      <c r="D91" s="100"/>
      <c r="E91" s="100"/>
      <c r="F91" s="100"/>
      <c r="G91" s="100"/>
      <c r="H91" s="100"/>
      <c r="I91" s="100"/>
      <c r="J91" s="100"/>
      <c r="K91" s="100"/>
      <c r="L91" s="102"/>
      <c r="M91" s="97"/>
      <c r="N91" s="100"/>
      <c r="O91" s="100"/>
      <c r="P91" s="100"/>
      <c r="Q91" s="100"/>
      <c r="R91" s="100"/>
      <c r="S91" s="100"/>
      <c r="T91" s="100"/>
      <c r="U91" s="100"/>
      <c r="V91" s="98"/>
      <c r="W91" s="108"/>
      <c r="X91" s="100"/>
      <c r="Y91" s="100"/>
      <c r="Z91" s="100"/>
      <c r="AA91" s="107"/>
      <c r="AB91" s="100"/>
      <c r="AC91" s="100"/>
      <c r="AD91" s="100"/>
      <c r="AE91" s="100"/>
      <c r="AF91" s="98"/>
      <c r="AG91" s="95"/>
      <c r="AH91" s="100"/>
      <c r="AI91" s="100" t="s">
        <v>278</v>
      </c>
      <c r="AJ91" s="100"/>
      <c r="AK91" s="100" t="s">
        <v>279</v>
      </c>
      <c r="AL91" s="108"/>
      <c r="AM91" s="100"/>
      <c r="AN91" s="100"/>
      <c r="AO91" s="100"/>
      <c r="AP91" s="98" t="s">
        <v>550</v>
      </c>
      <c r="AQ91" s="95"/>
      <c r="AR91" s="100" t="s">
        <v>280</v>
      </c>
      <c r="AS91" s="107" t="s">
        <v>281</v>
      </c>
      <c r="AT91" s="100"/>
      <c r="AU91" s="100"/>
      <c r="AV91" s="107"/>
      <c r="AW91" s="95"/>
      <c r="AX91" s="102"/>
      <c r="AY91" s="99"/>
      <c r="AZ91" s="98"/>
      <c r="BA91" s="95"/>
      <c r="BB91" s="100"/>
      <c r="BC91" s="100"/>
      <c r="BD91" s="100"/>
      <c r="BE91" s="100"/>
      <c r="BF91" s="100"/>
      <c r="BG91" s="100"/>
      <c r="BH91" s="100"/>
      <c r="BI91" s="100"/>
      <c r="BJ91" s="98"/>
      <c r="BK91" s="95"/>
      <c r="BL91" s="100"/>
      <c r="BM91" s="100"/>
      <c r="BN91" s="100"/>
      <c r="BO91" s="100"/>
      <c r="BP91" s="102"/>
      <c r="BQ91" s="100"/>
      <c r="BR91" s="100"/>
      <c r="BS91" s="100"/>
      <c r="BT91" s="98"/>
      <c r="BU91" s="95"/>
      <c r="BV91" s="100"/>
      <c r="BW91" s="100"/>
      <c r="BX91" s="100"/>
      <c r="BY91" s="100"/>
      <c r="BZ91" s="100"/>
      <c r="CA91" s="100"/>
      <c r="CB91" s="100"/>
      <c r="CC91" s="98"/>
      <c r="CD91" s="101">
        <f>SUM(C91:CC91)</f>
        <v>0</v>
      </c>
      <c r="CE91" s="101">
        <f>SUM(D91:CD91)</f>
        <v>0</v>
      </c>
    </row>
    <row r="92" spans="1:84" s="410" customFormat="1" ht="14.25" customHeight="1" x14ac:dyDescent="0.4">
      <c r="A92" s="751" t="s">
        <v>282</v>
      </c>
      <c r="B92" s="789"/>
      <c r="C92" s="137"/>
      <c r="D92" s="141"/>
      <c r="E92" s="141"/>
      <c r="F92" s="141" t="s">
        <v>103</v>
      </c>
      <c r="G92" s="141"/>
      <c r="H92" s="141"/>
      <c r="I92" s="141"/>
      <c r="J92" s="141"/>
      <c r="K92" s="141" t="s">
        <v>578</v>
      </c>
      <c r="L92" s="155">
        <v>242</v>
      </c>
      <c r="M92" s="137"/>
      <c r="N92" s="141"/>
      <c r="O92" s="141"/>
      <c r="P92" s="141"/>
      <c r="Q92" s="141"/>
      <c r="R92" s="141"/>
      <c r="S92" s="141"/>
      <c r="T92" s="141"/>
      <c r="U92" s="141"/>
      <c r="V92" s="138" t="s">
        <v>283</v>
      </c>
      <c r="W92" s="135">
        <v>28203</v>
      </c>
      <c r="X92" s="141">
        <v>618</v>
      </c>
      <c r="Y92" s="154" t="s">
        <v>284</v>
      </c>
      <c r="Z92" s="154"/>
      <c r="AA92" s="141"/>
      <c r="AB92" s="141">
        <v>123</v>
      </c>
      <c r="AC92" s="141"/>
      <c r="AD92" s="141"/>
      <c r="AE92" s="141" t="s">
        <v>285</v>
      </c>
      <c r="AF92" s="138">
        <v>1471</v>
      </c>
      <c r="AG92" s="139"/>
      <c r="AH92" s="141"/>
      <c r="AI92" s="141">
        <v>2786</v>
      </c>
      <c r="AJ92" s="141"/>
      <c r="AK92" s="141">
        <v>121</v>
      </c>
      <c r="AL92" s="135"/>
      <c r="AM92" s="154"/>
      <c r="AN92" s="141"/>
      <c r="AO92" s="141">
        <v>292</v>
      </c>
      <c r="AP92" s="138">
        <v>2748</v>
      </c>
      <c r="AQ92" s="135">
        <v>952</v>
      </c>
      <c r="AR92" s="141">
        <v>647</v>
      </c>
      <c r="AS92" s="141">
        <v>2865</v>
      </c>
      <c r="AT92" s="154"/>
      <c r="AU92" s="141"/>
      <c r="AV92" s="141" t="s">
        <v>549</v>
      </c>
      <c r="AW92" s="135"/>
      <c r="AX92" s="155"/>
      <c r="AY92" s="140"/>
      <c r="AZ92" s="138"/>
      <c r="BA92" s="135"/>
      <c r="BB92" s="141"/>
      <c r="BC92" s="141"/>
      <c r="BD92" s="141"/>
      <c r="BE92" s="141" t="s">
        <v>552</v>
      </c>
      <c r="BF92" s="141">
        <v>3000</v>
      </c>
      <c r="BG92" s="141"/>
      <c r="BH92" s="141"/>
      <c r="BI92" s="141"/>
      <c r="BJ92" s="138"/>
      <c r="BK92" s="135" t="s">
        <v>554</v>
      </c>
      <c r="BL92" s="141">
        <v>10000</v>
      </c>
      <c r="BM92" s="141"/>
      <c r="BN92" s="141"/>
      <c r="BO92" s="141"/>
      <c r="BP92" s="155"/>
      <c r="BQ92" s="141"/>
      <c r="BR92" s="141"/>
      <c r="BS92" s="141"/>
      <c r="BT92" s="138"/>
      <c r="BU92" s="135"/>
      <c r="BV92" s="141"/>
      <c r="BW92" s="141" t="s">
        <v>554</v>
      </c>
      <c r="BX92" s="141">
        <v>10000</v>
      </c>
      <c r="BY92" s="141"/>
      <c r="BZ92" s="141"/>
      <c r="CA92" s="141"/>
      <c r="CB92" s="141" t="s">
        <v>552</v>
      </c>
      <c r="CC92" s="138">
        <v>3000</v>
      </c>
      <c r="CD92" s="757">
        <f>+CE92+CE93</f>
        <v>72823</v>
      </c>
      <c r="CE92" s="142">
        <f>SUM($D92:$CC92)</f>
        <v>67068</v>
      </c>
    </row>
    <row r="93" spans="1:84" s="410" customFormat="1" ht="14.25" customHeight="1" x14ac:dyDescent="0.4">
      <c r="A93" s="755"/>
      <c r="B93" s="756"/>
      <c r="C93" s="143"/>
      <c r="D93" s="143"/>
      <c r="E93" s="143"/>
      <c r="F93" s="143"/>
      <c r="G93" s="143"/>
      <c r="H93" s="143" t="s">
        <v>286</v>
      </c>
      <c r="I93" s="143">
        <v>220</v>
      </c>
      <c r="J93" s="143"/>
      <c r="K93" s="143"/>
      <c r="L93" s="144"/>
      <c r="M93" s="145"/>
      <c r="N93" s="143"/>
      <c r="O93" s="143"/>
      <c r="P93" s="143"/>
      <c r="Q93" s="143"/>
      <c r="R93" s="143"/>
      <c r="S93" s="143"/>
      <c r="T93" s="143"/>
      <c r="U93" s="143"/>
      <c r="V93" s="146"/>
      <c r="W93" s="143"/>
      <c r="X93" s="143"/>
      <c r="Y93" s="147"/>
      <c r="Z93" s="143"/>
      <c r="AA93" s="143"/>
      <c r="AB93" s="143" t="s">
        <v>548</v>
      </c>
      <c r="AC93" s="147"/>
      <c r="AD93" s="143"/>
      <c r="AE93" s="143" t="s">
        <v>287</v>
      </c>
      <c r="AF93" s="146">
        <v>602</v>
      </c>
      <c r="AG93" s="143">
        <v>220</v>
      </c>
      <c r="AH93" s="147" t="s">
        <v>288</v>
      </c>
      <c r="AI93" s="143"/>
      <c r="AJ93" s="143"/>
      <c r="AK93" s="143"/>
      <c r="AL93" s="143">
        <v>115</v>
      </c>
      <c r="AM93" s="147" t="s">
        <v>289</v>
      </c>
      <c r="AN93" s="143"/>
      <c r="AO93" s="143"/>
      <c r="AP93" s="218"/>
      <c r="AQ93" s="147" t="s">
        <v>551</v>
      </c>
      <c r="AR93" s="143"/>
      <c r="AS93" s="143"/>
      <c r="AT93" s="143"/>
      <c r="AU93" s="143"/>
      <c r="AV93" s="143">
        <v>950</v>
      </c>
      <c r="AW93" s="143">
        <v>648</v>
      </c>
      <c r="AX93" s="216" t="s">
        <v>290</v>
      </c>
      <c r="AY93" s="148"/>
      <c r="AZ93" s="146"/>
      <c r="BA93" s="143"/>
      <c r="BB93" s="143"/>
      <c r="BC93" s="143"/>
      <c r="BD93" s="143"/>
      <c r="BE93" s="143" t="s">
        <v>553</v>
      </c>
      <c r="BF93" s="143">
        <v>1500</v>
      </c>
      <c r="BG93" s="143"/>
      <c r="BH93" s="143"/>
      <c r="BI93" s="143"/>
      <c r="BJ93" s="146"/>
      <c r="BK93" s="143"/>
      <c r="BL93" s="143"/>
      <c r="BM93" s="143"/>
      <c r="BN93" s="143"/>
      <c r="BO93" s="143"/>
      <c r="BP93" s="143"/>
      <c r="BQ93" s="143"/>
      <c r="BR93" s="143"/>
      <c r="BS93" s="143"/>
      <c r="BT93" s="146"/>
      <c r="BU93" s="143"/>
      <c r="BV93" s="143"/>
      <c r="BW93" s="143"/>
      <c r="BX93" s="143"/>
      <c r="BY93" s="143"/>
      <c r="BZ93" s="143"/>
      <c r="CA93" s="143"/>
      <c r="CB93" s="143" t="s">
        <v>553</v>
      </c>
      <c r="CC93" s="143">
        <v>1500</v>
      </c>
      <c r="CD93" s="773"/>
      <c r="CE93" s="150">
        <f>SUM($D93:$CC93)</f>
        <v>5755</v>
      </c>
    </row>
    <row r="94" spans="1:84" s="410" customFormat="1" ht="14.25" customHeight="1" x14ac:dyDescent="0.4">
      <c r="A94" s="794" t="s">
        <v>291</v>
      </c>
      <c r="B94" s="795"/>
      <c r="C94" s="95"/>
      <c r="D94" s="95"/>
      <c r="E94" s="95"/>
      <c r="F94" s="95"/>
      <c r="G94" s="95"/>
      <c r="H94" s="95"/>
      <c r="I94" s="95"/>
      <c r="J94" s="95"/>
      <c r="K94" s="95"/>
      <c r="L94" s="96"/>
      <c r="M94" s="97"/>
      <c r="N94" s="95"/>
      <c r="O94" s="95"/>
      <c r="P94" s="95"/>
      <c r="Q94" s="95"/>
      <c r="R94" s="95"/>
      <c r="S94" s="95"/>
      <c r="T94" s="95"/>
      <c r="U94" s="95"/>
      <c r="V94" s="98"/>
      <c r="W94" s="95"/>
      <c r="X94" s="95"/>
      <c r="Y94" s="95"/>
      <c r="Z94" s="95"/>
      <c r="AA94" s="95"/>
      <c r="AB94" s="95"/>
      <c r="AC94" s="95"/>
      <c r="AD94" s="95"/>
      <c r="AE94" s="95"/>
      <c r="AF94" s="98"/>
      <c r="AG94" s="95"/>
      <c r="AH94" s="95"/>
      <c r="AI94" s="95"/>
      <c r="AJ94" s="95"/>
      <c r="AK94" s="95"/>
      <c r="AL94" s="95"/>
      <c r="AM94" s="108" t="s">
        <v>517</v>
      </c>
      <c r="AN94" s="95"/>
      <c r="AO94" s="95"/>
      <c r="AP94" s="98"/>
      <c r="AQ94" s="95"/>
      <c r="AR94" s="95"/>
      <c r="AS94" s="95"/>
      <c r="AT94" s="95"/>
      <c r="AU94" s="95"/>
      <c r="AV94" s="95"/>
      <c r="AW94" s="95"/>
      <c r="AX94" s="96"/>
      <c r="AY94" s="99"/>
      <c r="AZ94" s="98"/>
      <c r="BA94" s="95"/>
      <c r="BB94" s="95"/>
      <c r="BC94" s="95"/>
      <c r="BD94" s="95"/>
      <c r="BE94" s="95"/>
      <c r="BF94" s="95"/>
      <c r="BG94" s="95"/>
      <c r="BH94" s="95"/>
      <c r="BI94" s="95"/>
      <c r="BJ94" s="98"/>
      <c r="BK94" s="95"/>
      <c r="BL94" s="95"/>
      <c r="BM94" s="95"/>
      <c r="BN94" s="95"/>
      <c r="BO94" s="95"/>
      <c r="BP94" s="95"/>
      <c r="BQ94" s="95"/>
      <c r="BR94" s="95"/>
      <c r="BS94" s="95"/>
      <c r="BT94" s="98"/>
      <c r="BU94" s="95"/>
      <c r="BV94" s="95"/>
      <c r="BW94" s="95"/>
      <c r="BX94" s="95"/>
      <c r="BY94" s="95"/>
      <c r="BZ94" s="95"/>
      <c r="CA94" s="95"/>
      <c r="CB94" s="95"/>
      <c r="CC94" s="95"/>
      <c r="CD94" s="101">
        <f>SUM(C94:CC94)</f>
        <v>0</v>
      </c>
      <c r="CE94" s="101">
        <f>SUM(D94:CD94)</f>
        <v>0</v>
      </c>
    </row>
    <row r="95" spans="1:84" s="410" customFormat="1" ht="14.25" customHeight="1" x14ac:dyDescent="0.4">
      <c r="A95" s="759" t="s">
        <v>292</v>
      </c>
      <c r="B95" s="760"/>
      <c r="C95" s="128"/>
      <c r="D95" s="128" t="s">
        <v>875</v>
      </c>
      <c r="E95" s="128" t="s">
        <v>876</v>
      </c>
      <c r="F95" s="128"/>
      <c r="G95" s="128"/>
      <c r="H95" s="128"/>
      <c r="I95" s="128"/>
      <c r="J95" s="128"/>
      <c r="K95" s="128"/>
      <c r="L95" s="129"/>
      <c r="M95" s="217"/>
      <c r="N95" s="128"/>
      <c r="O95" s="128"/>
      <c r="P95" s="128"/>
      <c r="Q95" s="128"/>
      <c r="R95" s="128"/>
      <c r="S95" s="128"/>
      <c r="T95" s="128"/>
      <c r="U95" s="128"/>
      <c r="V95" s="98"/>
      <c r="W95" s="128"/>
      <c r="X95" s="128"/>
      <c r="Y95" s="128"/>
      <c r="Z95" s="128"/>
      <c r="AA95" s="128"/>
      <c r="AB95" s="128"/>
      <c r="AC95" s="128"/>
      <c r="AD95" s="128"/>
      <c r="AE95" s="131"/>
      <c r="AF95" s="98"/>
      <c r="AG95" s="128"/>
      <c r="AH95" s="128"/>
      <c r="AI95" s="128"/>
      <c r="AJ95" s="128"/>
      <c r="AK95" s="128"/>
      <c r="AL95" s="128" t="s">
        <v>514</v>
      </c>
      <c r="AM95" s="131" t="s">
        <v>518</v>
      </c>
      <c r="AN95" s="128"/>
      <c r="AO95" s="128"/>
      <c r="AP95" s="103"/>
      <c r="AQ95" s="128"/>
      <c r="AR95" s="128"/>
      <c r="AS95" s="128"/>
      <c r="AT95" s="128"/>
      <c r="AU95" s="131"/>
      <c r="AV95" s="128"/>
      <c r="AW95" s="128"/>
      <c r="AX95" s="129" t="s">
        <v>293</v>
      </c>
      <c r="AY95" s="153"/>
      <c r="AZ95" s="98"/>
      <c r="BA95" s="128"/>
      <c r="BB95" s="128"/>
      <c r="BC95" s="128"/>
      <c r="BD95" s="128"/>
      <c r="BE95" s="128"/>
      <c r="BF95" s="128"/>
      <c r="BG95" s="128"/>
      <c r="BH95" s="128"/>
      <c r="BI95" s="128"/>
      <c r="BJ95" s="98"/>
      <c r="BK95" s="128"/>
      <c r="BL95" s="128"/>
      <c r="BM95" s="128"/>
      <c r="BN95" s="128"/>
      <c r="BO95" s="128"/>
      <c r="BP95" s="128"/>
      <c r="BQ95" s="128"/>
      <c r="BR95" s="128"/>
      <c r="BS95" s="128"/>
      <c r="BT95" s="98"/>
      <c r="BU95" s="128"/>
      <c r="BV95" s="128"/>
      <c r="BW95" s="128"/>
      <c r="BX95" s="128"/>
      <c r="BY95" s="128"/>
      <c r="BZ95" s="128"/>
      <c r="CA95" s="128"/>
      <c r="CB95" s="128"/>
      <c r="CC95" s="128"/>
      <c r="CD95" s="101">
        <f>SUM(C95:CC95)</f>
        <v>0</v>
      </c>
      <c r="CE95" s="101">
        <f t="shared" ref="CE95:CE115" si="7">SUM($D95:$CC95)</f>
        <v>0</v>
      </c>
    </row>
    <row r="96" spans="1:84" s="410" customFormat="1" ht="14.25" customHeight="1" x14ac:dyDescent="0.4">
      <c r="A96" s="759" t="s">
        <v>294</v>
      </c>
      <c r="B96" s="760"/>
      <c r="C96" s="95">
        <f>SUM(G96:AY96)</f>
        <v>22128</v>
      </c>
      <c r="D96" s="95"/>
      <c r="E96" s="95"/>
      <c r="F96" s="95"/>
      <c r="G96" s="95"/>
      <c r="H96" s="95"/>
      <c r="I96" s="439" t="s">
        <v>606</v>
      </c>
      <c r="J96" s="108"/>
      <c r="K96" s="108"/>
      <c r="L96" s="96"/>
      <c r="M96" s="217"/>
      <c r="N96" s="95"/>
      <c r="O96" s="95"/>
      <c r="P96" s="95"/>
      <c r="Q96" s="95"/>
      <c r="R96" s="95"/>
      <c r="S96" s="95"/>
      <c r="T96" s="95"/>
      <c r="U96" s="95"/>
      <c r="V96" s="98" t="s">
        <v>295</v>
      </c>
      <c r="W96" s="95">
        <v>609</v>
      </c>
      <c r="X96" s="95"/>
      <c r="Y96" s="95">
        <v>400</v>
      </c>
      <c r="Z96" s="108"/>
      <c r="AA96" s="95"/>
      <c r="AB96" s="95"/>
      <c r="AC96" s="95" t="s">
        <v>605</v>
      </c>
      <c r="AD96" s="95">
        <v>350</v>
      </c>
      <c r="AE96" s="95">
        <v>26</v>
      </c>
      <c r="AF96" s="98">
        <v>158</v>
      </c>
      <c r="AG96" s="108" t="s">
        <v>296</v>
      </c>
      <c r="AH96" s="95"/>
      <c r="AI96" s="95" t="s">
        <v>665</v>
      </c>
      <c r="AJ96" s="95">
        <v>430</v>
      </c>
      <c r="AK96" s="108"/>
      <c r="AL96" s="95">
        <v>369</v>
      </c>
      <c r="AM96" s="649">
        <v>6604</v>
      </c>
      <c r="AN96" s="660">
        <f>SUM(W96:AM97)</f>
        <v>9293</v>
      </c>
      <c r="AO96" s="95"/>
      <c r="AP96" s="98"/>
      <c r="AQ96" s="95"/>
      <c r="AR96" s="95"/>
      <c r="AS96" s="95"/>
      <c r="AT96" s="95"/>
      <c r="AU96" s="95"/>
      <c r="AV96" s="95"/>
      <c r="AW96" s="95">
        <v>160</v>
      </c>
      <c r="AX96" s="96">
        <v>359</v>
      </c>
      <c r="AY96" s="650">
        <v>3370</v>
      </c>
      <c r="AZ96" s="98"/>
      <c r="BA96" s="95"/>
      <c r="BB96" s="95"/>
      <c r="BC96" s="95"/>
      <c r="BD96" s="95"/>
      <c r="BE96" s="95" t="s">
        <v>569</v>
      </c>
      <c r="BF96" s="95">
        <v>1500</v>
      </c>
      <c r="BG96" s="95"/>
      <c r="BH96" s="95"/>
      <c r="BI96" s="95"/>
      <c r="BJ96" s="98"/>
      <c r="BK96" s="95"/>
      <c r="BL96" s="95"/>
      <c r="BM96" s="95"/>
      <c r="BN96" s="95"/>
      <c r="BO96" s="95" t="s">
        <v>570</v>
      </c>
      <c r="BP96" s="95">
        <v>1000</v>
      </c>
      <c r="BQ96" s="95"/>
      <c r="BR96" s="95"/>
      <c r="BS96" s="95"/>
      <c r="BT96" s="98"/>
      <c r="BU96" s="95"/>
      <c r="BV96" s="95"/>
      <c r="BW96" s="95"/>
      <c r="BX96" s="95"/>
      <c r="BY96" s="95" t="s">
        <v>569</v>
      </c>
      <c r="BZ96" s="95">
        <v>1500</v>
      </c>
      <c r="CA96" s="95"/>
      <c r="CB96" s="95"/>
      <c r="CC96" s="95"/>
      <c r="CD96" s="101">
        <f>SUM(C96:CC96)</f>
        <v>48256</v>
      </c>
      <c r="CE96" s="101">
        <f t="shared" si="7"/>
        <v>26128</v>
      </c>
      <c r="CF96" s="451"/>
    </row>
    <row r="97" spans="1:83" s="410" customFormat="1" ht="14.25" customHeight="1" x14ac:dyDescent="0.4">
      <c r="A97" s="759" t="s">
        <v>567</v>
      </c>
      <c r="B97" s="767"/>
      <c r="C97" s="95">
        <f>SUM(G97:AY97)</f>
        <v>652</v>
      </c>
      <c r="D97" s="95">
        <f>+C97/49</f>
        <v>13.306122448979592</v>
      </c>
      <c r="E97" s="95">
        <f>+C97/40</f>
        <v>16.3</v>
      </c>
      <c r="F97" s="95"/>
      <c r="G97" s="95"/>
      <c r="H97" s="95"/>
      <c r="I97" s="95"/>
      <c r="J97" s="95"/>
      <c r="K97" s="95"/>
      <c r="L97" s="96"/>
      <c r="M97" s="217" t="s">
        <v>297</v>
      </c>
      <c r="N97" s="95"/>
      <c r="O97" s="95"/>
      <c r="P97" s="95"/>
      <c r="Q97" s="95"/>
      <c r="R97" s="95"/>
      <c r="S97" s="95"/>
      <c r="T97" s="95"/>
      <c r="U97" s="95"/>
      <c r="V97" s="98"/>
      <c r="W97" s="95"/>
      <c r="X97" s="95"/>
      <c r="Y97" s="95" t="s">
        <v>604</v>
      </c>
      <c r="Z97" s="95"/>
      <c r="AA97" s="95"/>
      <c r="AB97" s="95"/>
      <c r="AC97" s="95"/>
      <c r="AD97" s="108"/>
      <c r="AE97" s="95" t="s">
        <v>604</v>
      </c>
      <c r="AF97" s="98"/>
      <c r="AG97" s="95"/>
      <c r="AH97" s="95" t="s">
        <v>298</v>
      </c>
      <c r="AI97" s="95">
        <v>347</v>
      </c>
      <c r="AJ97" s="95"/>
      <c r="AK97" s="95"/>
      <c r="AL97" s="95"/>
      <c r="AM97" s="95" t="s">
        <v>575</v>
      </c>
      <c r="AN97" s="95"/>
      <c r="AO97" s="95"/>
      <c r="AP97" s="98">
        <v>147</v>
      </c>
      <c r="AQ97" s="95">
        <v>158</v>
      </c>
      <c r="AR97" s="95"/>
      <c r="AS97" s="95"/>
      <c r="AT97" s="95"/>
      <c r="AU97" s="95"/>
      <c r="AV97" s="95" t="s">
        <v>560</v>
      </c>
      <c r="AW97" s="108" t="s">
        <v>559</v>
      </c>
      <c r="AX97" s="96"/>
      <c r="AY97" s="109" t="s">
        <v>561</v>
      </c>
      <c r="AZ97" s="98"/>
      <c r="BA97" s="95"/>
      <c r="BB97" s="95"/>
      <c r="BC97" s="95"/>
      <c r="BD97" s="95"/>
      <c r="BE97" s="95" t="s">
        <v>568</v>
      </c>
      <c r="BF97" s="95">
        <v>1000</v>
      </c>
      <c r="BG97" s="95"/>
      <c r="BH97" s="95"/>
      <c r="BI97" s="95"/>
      <c r="BJ97" s="98"/>
      <c r="BK97" s="95"/>
      <c r="BL97" s="95"/>
      <c r="BM97" s="95"/>
      <c r="BN97" s="95"/>
      <c r="BO97" s="95" t="s">
        <v>571</v>
      </c>
      <c r="BP97" s="95">
        <v>500</v>
      </c>
      <c r="BQ97" s="95"/>
      <c r="BR97" s="95"/>
      <c r="BS97" s="95"/>
      <c r="BT97" s="98"/>
      <c r="BU97" s="95"/>
      <c r="BV97" s="95"/>
      <c r="BW97" s="95"/>
      <c r="BX97" s="95"/>
      <c r="BY97" s="95" t="s">
        <v>568</v>
      </c>
      <c r="BZ97" s="95">
        <v>1000</v>
      </c>
      <c r="CA97" s="95"/>
      <c r="CB97" s="95"/>
      <c r="CC97" s="95"/>
      <c r="CD97" s="101">
        <f>SUM(C97:CC97)</f>
        <v>3833.6061224489795</v>
      </c>
      <c r="CE97" s="101">
        <f t="shared" si="7"/>
        <v>3181.6061224489795</v>
      </c>
    </row>
    <row r="98" spans="1:83" s="410" customFormat="1" ht="14.25" customHeight="1" x14ac:dyDescent="0.4">
      <c r="A98" s="759" t="s">
        <v>299</v>
      </c>
      <c r="B98" s="760"/>
      <c r="C98" s="95">
        <f>+C97+C96</f>
        <v>22780</v>
      </c>
      <c r="D98" s="95">
        <f>+C98/49</f>
        <v>464.89795918367349</v>
      </c>
      <c r="E98" s="95">
        <f>+C98/40</f>
        <v>569.5</v>
      </c>
      <c r="F98" s="95"/>
      <c r="G98" s="95"/>
      <c r="H98" s="95"/>
      <c r="I98" s="95"/>
      <c r="J98" s="95"/>
      <c r="K98" s="95" t="s">
        <v>300</v>
      </c>
      <c r="L98" s="96">
        <v>14640</v>
      </c>
      <c r="M98" s="97">
        <v>4490</v>
      </c>
      <c r="N98" s="95">
        <v>196</v>
      </c>
      <c r="O98" s="95">
        <v>240</v>
      </c>
      <c r="P98" s="108" t="s">
        <v>301</v>
      </c>
      <c r="Q98" s="95"/>
      <c r="R98" s="95"/>
      <c r="S98" s="95"/>
      <c r="T98" s="95" t="s">
        <v>302</v>
      </c>
      <c r="U98" s="95">
        <v>338</v>
      </c>
      <c r="V98" s="98">
        <v>2781</v>
      </c>
      <c r="W98" s="95"/>
      <c r="X98" s="95"/>
      <c r="Y98" s="95"/>
      <c r="Z98" s="95"/>
      <c r="AA98" s="95"/>
      <c r="AB98" s="95" t="s">
        <v>303</v>
      </c>
      <c r="AC98" s="95">
        <v>96</v>
      </c>
      <c r="AD98" s="95">
        <v>1997</v>
      </c>
      <c r="AE98" s="108" t="s">
        <v>304</v>
      </c>
      <c r="AF98" s="98"/>
      <c r="AG98" s="95"/>
      <c r="AH98" s="95"/>
      <c r="AI98" s="95"/>
      <c r="AJ98" s="95"/>
      <c r="AK98" s="95" t="s">
        <v>515</v>
      </c>
      <c r="AL98" s="95">
        <v>210</v>
      </c>
      <c r="AM98" s="95" t="s">
        <v>574</v>
      </c>
      <c r="AN98" s="95"/>
      <c r="AO98" s="95" t="s">
        <v>305</v>
      </c>
      <c r="AP98" s="98">
        <v>252</v>
      </c>
      <c r="AQ98" s="95">
        <v>168</v>
      </c>
      <c r="AR98" s="108" t="s">
        <v>306</v>
      </c>
      <c r="AS98" s="95"/>
      <c r="AT98" s="95"/>
      <c r="AU98" s="95">
        <v>3240</v>
      </c>
      <c r="AV98" s="95">
        <v>7474</v>
      </c>
      <c r="AW98" s="95"/>
      <c r="AX98" s="96"/>
      <c r="AY98" s="415"/>
      <c r="AZ98" s="98"/>
      <c r="BA98" s="108"/>
      <c r="BB98" s="95"/>
      <c r="BC98" s="95"/>
      <c r="BD98" s="95"/>
      <c r="BE98" s="95"/>
      <c r="BF98" s="95"/>
      <c r="BG98" s="95"/>
      <c r="BH98" s="95"/>
      <c r="BI98" s="95" t="s">
        <v>303</v>
      </c>
      <c r="BJ98" s="98">
        <v>300</v>
      </c>
      <c r="BK98" s="95"/>
      <c r="BL98" s="95"/>
      <c r="BM98" s="95"/>
      <c r="BN98" s="95"/>
      <c r="BO98" s="95"/>
      <c r="BP98" s="95"/>
      <c r="BQ98" s="95"/>
      <c r="BR98" s="95"/>
      <c r="BS98" s="95"/>
      <c r="BT98" s="98">
        <v>2200</v>
      </c>
      <c r="BU98" s="108" t="s">
        <v>504</v>
      </c>
      <c r="BV98" s="95"/>
      <c r="BW98" s="95"/>
      <c r="BX98" s="95"/>
      <c r="BY98" s="95"/>
      <c r="BZ98" s="95"/>
      <c r="CA98" s="95"/>
      <c r="CB98" s="95" t="s">
        <v>303</v>
      </c>
      <c r="CC98" s="95">
        <v>300</v>
      </c>
      <c r="CD98" s="101">
        <f>SUM(C98:CC98)</f>
        <v>62736.397959183669</v>
      </c>
      <c r="CE98" s="101">
        <f t="shared" si="7"/>
        <v>39956.397959183676</v>
      </c>
    </row>
    <row r="99" spans="1:83" s="410" customFormat="1" ht="14.25" customHeight="1" x14ac:dyDescent="0.4">
      <c r="A99" s="751" t="s">
        <v>307</v>
      </c>
      <c r="B99" s="752"/>
      <c r="C99" s="135"/>
      <c r="D99" s="135">
        <f>+C98/40</f>
        <v>569.5</v>
      </c>
      <c r="E99" s="651">
        <f>+D99/200</f>
        <v>2.8475000000000001</v>
      </c>
      <c r="F99" s="135">
        <f>+E99/12*1000</f>
        <v>237.29166666666669</v>
      </c>
      <c r="G99" s="135"/>
      <c r="H99" s="135"/>
      <c r="I99" s="135"/>
      <c r="J99" s="135"/>
      <c r="K99" s="135"/>
      <c r="L99" s="136"/>
      <c r="M99" s="137"/>
      <c r="N99" s="135" t="s">
        <v>308</v>
      </c>
      <c r="O99" s="135">
        <v>2900</v>
      </c>
      <c r="P99" s="135">
        <v>200</v>
      </c>
      <c r="Q99" s="135"/>
      <c r="R99" s="135"/>
      <c r="S99" s="135"/>
      <c r="T99" s="135"/>
      <c r="U99" s="135"/>
      <c r="V99" s="138" t="s">
        <v>309</v>
      </c>
      <c r="W99" s="135"/>
      <c r="X99" s="135"/>
      <c r="Y99" s="135" t="s">
        <v>310</v>
      </c>
      <c r="Z99" s="135">
        <v>155</v>
      </c>
      <c r="AA99" s="135"/>
      <c r="AB99" s="135">
        <v>320</v>
      </c>
      <c r="AC99" s="139" t="s">
        <v>311</v>
      </c>
      <c r="AD99" s="135"/>
      <c r="AE99" s="135"/>
      <c r="AF99" s="138" t="s">
        <v>312</v>
      </c>
      <c r="AG99" s="135">
        <v>562</v>
      </c>
      <c r="AH99" s="135"/>
      <c r="AI99" s="135">
        <v>739</v>
      </c>
      <c r="AJ99" s="135">
        <v>4987</v>
      </c>
      <c r="AK99" s="135">
        <v>466</v>
      </c>
      <c r="AL99" s="135"/>
      <c r="AM99" s="135">
        <v>677</v>
      </c>
      <c r="AN99" s="135">
        <v>698</v>
      </c>
      <c r="AO99" s="135"/>
      <c r="AP99" s="138"/>
      <c r="AQ99" s="135"/>
      <c r="AR99" s="135"/>
      <c r="AS99" s="135"/>
      <c r="AT99" s="135">
        <v>300</v>
      </c>
      <c r="AU99" s="139" t="s">
        <v>505</v>
      </c>
      <c r="AV99" s="135"/>
      <c r="AW99" s="135"/>
      <c r="AX99" s="136"/>
      <c r="AY99" s="156"/>
      <c r="AZ99" s="138"/>
      <c r="BA99" s="135"/>
      <c r="BB99" s="135"/>
      <c r="BC99" s="135"/>
      <c r="BD99" s="135"/>
      <c r="BE99" s="135">
        <v>1000</v>
      </c>
      <c r="BF99" s="135"/>
      <c r="BG99" s="135"/>
      <c r="BH99" s="135"/>
      <c r="BI99" s="135"/>
      <c r="BJ99" s="138"/>
      <c r="BK99" s="135"/>
      <c r="BL99" s="135"/>
      <c r="BM99" s="135"/>
      <c r="BN99" s="135">
        <v>500</v>
      </c>
      <c r="BO99" s="139" t="s">
        <v>585</v>
      </c>
      <c r="BP99" s="135"/>
      <c r="BQ99" s="135"/>
      <c r="BR99" s="135"/>
      <c r="BS99" s="135"/>
      <c r="BT99" s="138"/>
      <c r="BU99" s="135"/>
      <c r="BV99" s="135"/>
      <c r="BW99" s="135"/>
      <c r="BX99" s="135"/>
      <c r="BY99" s="135"/>
      <c r="BZ99" s="135"/>
      <c r="CA99" s="135"/>
      <c r="CB99" s="135" t="s">
        <v>586</v>
      </c>
      <c r="CC99" s="135">
        <v>2000</v>
      </c>
      <c r="CD99" s="757">
        <f>+CE99</f>
        <v>16313.639166666668</v>
      </c>
      <c r="CE99" s="757">
        <f t="shared" si="7"/>
        <v>16313.639166666668</v>
      </c>
    </row>
    <row r="100" spans="1:83" s="410" customFormat="1" ht="14.25" customHeight="1" x14ac:dyDescent="0.4">
      <c r="A100" s="755"/>
      <c r="B100" s="756"/>
      <c r="C100" s="143"/>
      <c r="D100" s="652" t="s">
        <v>877</v>
      </c>
      <c r="E100" s="653" t="s">
        <v>878</v>
      </c>
      <c r="F100" s="143" t="s">
        <v>879</v>
      </c>
      <c r="G100" s="143"/>
      <c r="H100" s="143"/>
      <c r="I100" s="143"/>
      <c r="J100" s="143"/>
      <c r="K100" s="143"/>
      <c r="L100" s="144"/>
      <c r="M100" s="145"/>
      <c r="N100" s="143"/>
      <c r="O100" s="143" t="s">
        <v>859</v>
      </c>
      <c r="P100" s="147" t="s">
        <v>625</v>
      </c>
      <c r="Q100" s="143"/>
      <c r="R100" s="143"/>
      <c r="S100" s="143"/>
      <c r="T100" s="143"/>
      <c r="U100" s="143"/>
      <c r="V100" s="146"/>
      <c r="W100" s="143"/>
      <c r="X100" s="143"/>
      <c r="Y100" s="143"/>
      <c r="Z100" s="143"/>
      <c r="AA100" s="143" t="s">
        <v>520</v>
      </c>
      <c r="AB100" s="143"/>
      <c r="AC100" s="143"/>
      <c r="AD100" s="143"/>
      <c r="AE100" s="143"/>
      <c r="AF100" s="146"/>
      <c r="AG100" s="143"/>
      <c r="AH100" s="143"/>
      <c r="AI100" s="143" t="s">
        <v>313</v>
      </c>
      <c r="AJ100" s="210" t="s">
        <v>240</v>
      </c>
      <c r="AK100" s="147" t="s">
        <v>564</v>
      </c>
      <c r="AL100" s="143"/>
      <c r="AM100" s="143"/>
      <c r="AN100" s="143"/>
      <c r="AO100" s="143"/>
      <c r="AP100" s="146"/>
      <c r="AQ100" s="143"/>
      <c r="AR100" s="143"/>
      <c r="AS100" s="143"/>
      <c r="AT100" s="143">
        <v>151</v>
      </c>
      <c r="AU100" s="147" t="s">
        <v>562</v>
      </c>
      <c r="AV100" s="143"/>
      <c r="AW100" s="143"/>
      <c r="AX100" s="144"/>
      <c r="AY100" s="148"/>
      <c r="AZ100" s="146"/>
      <c r="BA100" s="143"/>
      <c r="BB100" s="143"/>
      <c r="BC100" s="143"/>
      <c r="BD100" s="143"/>
      <c r="BE100" s="147" t="s">
        <v>587</v>
      </c>
      <c r="BF100" s="143"/>
      <c r="BG100" s="143"/>
      <c r="BH100" s="143"/>
      <c r="BI100" s="143"/>
      <c r="BJ100" s="146"/>
      <c r="BK100" s="143"/>
      <c r="BL100" s="143"/>
      <c r="BM100" s="143"/>
      <c r="BN100" s="143"/>
      <c r="BO100" s="143"/>
      <c r="BP100" s="143"/>
      <c r="BQ100" s="143"/>
      <c r="BR100" s="143"/>
      <c r="BS100" s="143"/>
      <c r="BT100" s="146"/>
      <c r="BU100" s="143"/>
      <c r="BV100" s="143"/>
      <c r="BW100" s="143"/>
      <c r="BX100" s="143"/>
      <c r="BY100" s="143"/>
      <c r="BZ100" s="143"/>
      <c r="CA100" s="143"/>
      <c r="CB100" s="143" t="s">
        <v>588</v>
      </c>
      <c r="CC100" s="143">
        <v>1000</v>
      </c>
      <c r="CD100" s="773"/>
      <c r="CE100" s="773">
        <f t="shared" si="7"/>
        <v>1151</v>
      </c>
    </row>
    <row r="101" spans="1:83" s="410" customFormat="1" ht="14.25" customHeight="1" x14ac:dyDescent="0.4">
      <c r="A101" s="759" t="s">
        <v>314</v>
      </c>
      <c r="B101" s="767"/>
      <c r="C101" s="95"/>
      <c r="D101" s="95">
        <f>+C97/40*1000</f>
        <v>16300</v>
      </c>
      <c r="E101" s="95">
        <f>+D101/200</f>
        <v>81.5</v>
      </c>
      <c r="F101" s="95">
        <f>+E101/12</f>
        <v>6.791666666666667</v>
      </c>
      <c r="G101" s="100"/>
      <c r="H101" s="108" t="s">
        <v>315</v>
      </c>
      <c r="I101" s="95"/>
      <c r="J101" s="95"/>
      <c r="K101" s="95"/>
      <c r="L101" s="96" t="s">
        <v>579</v>
      </c>
      <c r="M101" s="217"/>
      <c r="N101" s="95"/>
      <c r="O101" s="95"/>
      <c r="P101" s="95"/>
      <c r="Q101" s="95" t="s">
        <v>316</v>
      </c>
      <c r="R101" s="95"/>
      <c r="S101" s="95"/>
      <c r="T101" s="95"/>
      <c r="U101" s="95"/>
      <c r="V101" s="98"/>
      <c r="W101" s="95"/>
      <c r="X101" s="95"/>
      <c r="Y101" s="95" t="s">
        <v>317</v>
      </c>
      <c r="Z101" s="95"/>
      <c r="AA101" s="95" t="s">
        <v>318</v>
      </c>
      <c r="AB101" s="95" t="s">
        <v>319</v>
      </c>
      <c r="AC101" s="108" t="s">
        <v>523</v>
      </c>
      <c r="AD101" s="95"/>
      <c r="AE101" s="95"/>
      <c r="AF101" s="98"/>
      <c r="AG101" s="95"/>
      <c r="AH101" s="95"/>
      <c r="AI101" s="95"/>
      <c r="AJ101" s="108" t="s">
        <v>666</v>
      </c>
      <c r="AK101" s="95"/>
      <c r="AL101" s="95"/>
      <c r="AM101" s="95"/>
      <c r="AN101" s="95"/>
      <c r="AO101" s="95"/>
      <c r="AP101" s="98"/>
      <c r="AQ101" s="95"/>
      <c r="AR101" s="95"/>
      <c r="AS101" s="95"/>
      <c r="AT101" s="95" t="s">
        <v>507</v>
      </c>
      <c r="AU101" s="95">
        <v>3656</v>
      </c>
      <c r="AV101" s="108" t="s">
        <v>596</v>
      </c>
      <c r="AW101" s="95"/>
      <c r="AX101" s="96"/>
      <c r="AY101" s="99"/>
      <c r="AZ101" s="98"/>
      <c r="BA101" s="95"/>
      <c r="BB101" s="95"/>
      <c r="BC101" s="95"/>
      <c r="BD101" s="95"/>
      <c r="BE101" s="95"/>
      <c r="BF101" s="95"/>
      <c r="BG101" s="95"/>
      <c r="BH101" s="95"/>
      <c r="BI101" s="95"/>
      <c r="BJ101" s="98"/>
      <c r="BK101" s="95"/>
      <c r="BL101" s="95"/>
      <c r="BM101" s="95"/>
      <c r="BN101" s="95"/>
      <c r="BO101" s="95"/>
      <c r="BP101" s="95"/>
      <c r="BQ101" s="95"/>
      <c r="BR101" s="95"/>
      <c r="BS101" s="95"/>
      <c r="BT101" s="98"/>
      <c r="BU101" s="95"/>
      <c r="BV101" s="95"/>
      <c r="BW101" s="95"/>
      <c r="BX101" s="95"/>
      <c r="BY101" s="95"/>
      <c r="BZ101" s="95"/>
      <c r="CA101" s="95"/>
      <c r="CB101" s="95"/>
      <c r="CC101" s="95"/>
      <c r="CD101" s="101">
        <f>SUM(C101:CC101)</f>
        <v>20044.291666666668</v>
      </c>
      <c r="CE101" s="101">
        <f t="shared" si="7"/>
        <v>20044.291666666668</v>
      </c>
    </row>
    <row r="102" spans="1:83" s="410" customFormat="1" ht="14.25" customHeight="1" x14ac:dyDescent="0.4">
      <c r="A102" s="759" t="s">
        <v>320</v>
      </c>
      <c r="B102" s="767"/>
      <c r="C102" s="95"/>
      <c r="D102" s="95"/>
      <c r="E102" s="95"/>
      <c r="F102" s="95"/>
      <c r="G102" s="95"/>
      <c r="H102" s="95">
        <v>196</v>
      </c>
      <c r="I102" s="95"/>
      <c r="J102" s="95"/>
      <c r="K102" s="95"/>
      <c r="L102" s="96">
        <v>380</v>
      </c>
      <c r="M102" s="97"/>
      <c r="N102" s="95">
        <v>680</v>
      </c>
      <c r="O102" s="95" t="s">
        <v>321</v>
      </c>
      <c r="P102" s="95"/>
      <c r="Q102" s="95">
        <v>480</v>
      </c>
      <c r="R102" s="95"/>
      <c r="S102" s="95"/>
      <c r="T102" s="95" t="s">
        <v>322</v>
      </c>
      <c r="U102" s="95">
        <v>1436</v>
      </c>
      <c r="V102" s="98"/>
      <c r="W102" s="95"/>
      <c r="X102" s="95"/>
      <c r="Y102" s="95">
        <v>1024</v>
      </c>
      <c r="Z102" s="95"/>
      <c r="AA102" s="95">
        <v>3467</v>
      </c>
      <c r="AB102" s="95">
        <v>224</v>
      </c>
      <c r="AC102" s="95">
        <v>5233</v>
      </c>
      <c r="AD102" s="408"/>
      <c r="AE102" s="95"/>
      <c r="AF102" s="98"/>
      <c r="AG102" s="95"/>
      <c r="AH102" s="95" t="s">
        <v>323</v>
      </c>
      <c r="AI102" s="95">
        <v>539</v>
      </c>
      <c r="AJ102" s="95"/>
      <c r="AK102" s="95"/>
      <c r="AL102" s="95"/>
      <c r="AM102" s="95"/>
      <c r="AN102" s="95"/>
      <c r="AO102" s="95" t="s">
        <v>521</v>
      </c>
      <c r="AP102" s="98">
        <v>818</v>
      </c>
      <c r="AQ102" s="95"/>
      <c r="AR102" s="95"/>
      <c r="AS102" s="95">
        <v>191</v>
      </c>
      <c r="AT102" s="95"/>
      <c r="AU102" s="95">
        <v>3022</v>
      </c>
      <c r="AV102" s="108" t="s">
        <v>522</v>
      </c>
      <c r="AW102" s="95"/>
      <c r="AX102" s="96"/>
      <c r="AY102" s="99"/>
      <c r="AZ102" s="98"/>
      <c r="BA102" s="95">
        <v>40000</v>
      </c>
      <c r="BB102" s="108" t="s">
        <v>873</v>
      </c>
      <c r="BC102" s="95"/>
      <c r="BD102" s="95"/>
      <c r="BE102" s="95"/>
      <c r="BF102" s="95"/>
      <c r="BG102" s="95"/>
      <c r="BH102" s="95"/>
      <c r="BI102" s="95"/>
      <c r="BJ102" s="98"/>
      <c r="BK102" s="95"/>
      <c r="BL102" s="95"/>
      <c r="BM102" s="108"/>
      <c r="BN102" s="95"/>
      <c r="BO102" s="95"/>
      <c r="BP102" s="95"/>
      <c r="BQ102" s="95"/>
      <c r="BR102" s="95"/>
      <c r="BS102" s="95"/>
      <c r="BT102" s="98"/>
      <c r="BU102" s="95"/>
      <c r="BV102" s="95"/>
      <c r="BW102" s="95"/>
      <c r="BX102" s="95"/>
      <c r="BY102" s="95"/>
      <c r="BZ102" s="95"/>
      <c r="CA102" s="95"/>
      <c r="CB102" s="95"/>
      <c r="CC102" s="95"/>
      <c r="CD102" s="101">
        <f>SUM(C102:CC102)</f>
        <v>57690</v>
      </c>
      <c r="CE102" s="101">
        <f t="shared" si="7"/>
        <v>57690</v>
      </c>
    </row>
    <row r="103" spans="1:83" s="410" customFormat="1" ht="14.25" customHeight="1" x14ac:dyDescent="0.4">
      <c r="A103" s="751" t="s">
        <v>324</v>
      </c>
      <c r="B103" s="752"/>
      <c r="C103" s="135"/>
      <c r="D103" s="135"/>
      <c r="E103" s="135"/>
      <c r="F103" s="135"/>
      <c r="G103" s="135"/>
      <c r="H103" s="135"/>
      <c r="I103" s="135"/>
      <c r="J103" s="135">
        <v>50</v>
      </c>
      <c r="K103" s="139" t="s">
        <v>580</v>
      </c>
      <c r="L103" s="136"/>
      <c r="M103" s="137"/>
      <c r="N103" s="135">
        <v>1000</v>
      </c>
      <c r="O103" s="139" t="s">
        <v>325</v>
      </c>
      <c r="P103" s="135"/>
      <c r="Q103" s="135"/>
      <c r="R103" s="135"/>
      <c r="S103" s="135"/>
      <c r="T103" s="135"/>
      <c r="U103" s="135"/>
      <c r="V103" s="138" t="s">
        <v>326</v>
      </c>
      <c r="W103" s="135">
        <v>182</v>
      </c>
      <c r="X103" s="135">
        <v>1968</v>
      </c>
      <c r="Y103" s="135"/>
      <c r="Z103" s="135" t="s">
        <v>327</v>
      </c>
      <c r="AA103" s="135">
        <v>945</v>
      </c>
      <c r="AB103" s="135">
        <v>492</v>
      </c>
      <c r="AC103" s="135">
        <v>612</v>
      </c>
      <c r="AD103" s="135">
        <v>750</v>
      </c>
      <c r="AE103" s="139" t="s">
        <v>328</v>
      </c>
      <c r="AF103" s="138"/>
      <c r="AG103" s="135"/>
      <c r="AH103" s="135"/>
      <c r="AI103" s="135"/>
      <c r="AJ103" s="135"/>
      <c r="AK103" s="135"/>
      <c r="AL103" s="135">
        <v>2063</v>
      </c>
      <c r="AM103" s="135">
        <v>2623</v>
      </c>
      <c r="AN103" s="135">
        <v>1180</v>
      </c>
      <c r="AO103" s="135">
        <v>4952</v>
      </c>
      <c r="AP103" s="138">
        <v>139</v>
      </c>
      <c r="AQ103" s="135"/>
      <c r="AR103" s="135">
        <v>424</v>
      </c>
      <c r="AS103" s="135"/>
      <c r="AT103" s="135"/>
      <c r="AU103" s="135"/>
      <c r="AV103" s="135" t="s">
        <v>329</v>
      </c>
      <c r="AW103" s="135">
        <v>3707</v>
      </c>
      <c r="AX103" s="136">
        <v>13750</v>
      </c>
      <c r="AY103" s="156" t="s">
        <v>330</v>
      </c>
      <c r="AZ103" s="138"/>
      <c r="BA103" s="135"/>
      <c r="BB103" s="135"/>
      <c r="BC103" s="135"/>
      <c r="BD103" s="135"/>
      <c r="BE103" s="135"/>
      <c r="BF103" s="135"/>
      <c r="BG103" s="135"/>
      <c r="BH103" s="135"/>
      <c r="BI103" s="135"/>
      <c r="BJ103" s="138"/>
      <c r="BK103" s="135"/>
      <c r="BL103" s="135"/>
      <c r="BM103" s="135"/>
      <c r="BN103" s="135"/>
      <c r="BO103" s="135"/>
      <c r="BP103" s="135"/>
      <c r="BQ103" s="135"/>
      <c r="BR103" s="135"/>
      <c r="BS103" s="135"/>
      <c r="BT103" s="138"/>
      <c r="BU103" s="135"/>
      <c r="BV103" s="135"/>
      <c r="BW103" s="135"/>
      <c r="BX103" s="135"/>
      <c r="BY103" s="135"/>
      <c r="BZ103" s="135"/>
      <c r="CA103" s="135"/>
      <c r="CB103" s="135"/>
      <c r="CC103" s="135"/>
      <c r="CD103" s="757">
        <f>+CE103</f>
        <v>34837</v>
      </c>
      <c r="CE103" s="790">
        <f t="shared" si="7"/>
        <v>34837</v>
      </c>
    </row>
    <row r="104" spans="1:83" s="410" customFormat="1" ht="14.25" customHeight="1" x14ac:dyDescent="0.4">
      <c r="A104" s="755"/>
      <c r="B104" s="756"/>
      <c r="C104" s="143"/>
      <c r="D104" s="143"/>
      <c r="E104" s="143"/>
      <c r="F104" s="143"/>
      <c r="G104" s="143"/>
      <c r="H104" s="143"/>
      <c r="I104" s="143"/>
      <c r="J104" s="143"/>
      <c r="K104" s="143"/>
      <c r="L104" s="144"/>
      <c r="M104" s="145"/>
      <c r="N104" s="143">
        <v>297</v>
      </c>
      <c r="O104" s="143" t="s">
        <v>331</v>
      </c>
      <c r="P104" s="143"/>
      <c r="Q104" s="143"/>
      <c r="R104" s="143"/>
      <c r="S104" s="143"/>
      <c r="T104" s="143"/>
      <c r="U104" s="143"/>
      <c r="V104" s="146"/>
      <c r="W104" s="143"/>
      <c r="X104" s="143" t="s">
        <v>332</v>
      </c>
      <c r="Y104" s="143"/>
      <c r="Z104" s="143" t="s">
        <v>333</v>
      </c>
      <c r="AA104" s="143"/>
      <c r="AB104" s="143" t="s">
        <v>334</v>
      </c>
      <c r="AC104" s="402" t="s">
        <v>335</v>
      </c>
      <c r="AD104" s="143">
        <v>20</v>
      </c>
      <c r="AE104" s="143" t="s">
        <v>508</v>
      </c>
      <c r="AF104" s="146"/>
      <c r="AG104" s="143"/>
      <c r="AH104" s="143"/>
      <c r="AI104" s="143"/>
      <c r="AJ104" s="143"/>
      <c r="AK104" s="143"/>
      <c r="AL104" s="143" t="s">
        <v>519</v>
      </c>
      <c r="AM104" s="147" t="s">
        <v>670</v>
      </c>
      <c r="AN104" s="143"/>
      <c r="AO104" s="143"/>
      <c r="AP104" s="146"/>
      <c r="AQ104" s="143"/>
      <c r="AR104" s="143"/>
      <c r="AS104" s="143"/>
      <c r="AT104" s="143"/>
      <c r="AU104" s="143" t="s">
        <v>336</v>
      </c>
      <c r="AV104" s="143">
        <v>283</v>
      </c>
      <c r="AW104" s="143"/>
      <c r="AX104" s="144"/>
      <c r="AY104" s="148"/>
      <c r="AZ104" s="146"/>
      <c r="BA104" s="143"/>
      <c r="BB104" s="143"/>
      <c r="BC104" s="143"/>
      <c r="BD104" s="143"/>
      <c r="BE104" s="143"/>
      <c r="BF104" s="143"/>
      <c r="BG104" s="143"/>
      <c r="BH104" s="143"/>
      <c r="BI104" s="143"/>
      <c r="BJ104" s="146"/>
      <c r="BK104" s="143"/>
      <c r="BL104" s="143"/>
      <c r="BM104" s="143"/>
      <c r="BN104" s="143"/>
      <c r="BO104" s="143"/>
      <c r="BP104" s="143"/>
      <c r="BQ104" s="143"/>
      <c r="BR104" s="143"/>
      <c r="BS104" s="143"/>
      <c r="BT104" s="146"/>
      <c r="BU104" s="143"/>
      <c r="BV104" s="143"/>
      <c r="BW104" s="143"/>
      <c r="BX104" s="143"/>
      <c r="BY104" s="143"/>
      <c r="BZ104" s="143"/>
      <c r="CA104" s="143"/>
      <c r="CB104" s="143"/>
      <c r="CC104" s="143"/>
      <c r="CD104" s="773"/>
      <c r="CE104" s="791">
        <f t="shared" si="7"/>
        <v>600</v>
      </c>
    </row>
    <row r="105" spans="1:83" s="410" customFormat="1" ht="14.25" customHeight="1" x14ac:dyDescent="0.4">
      <c r="A105" s="759" t="s">
        <v>337</v>
      </c>
      <c r="B105" s="760"/>
      <c r="C105" s="95"/>
      <c r="D105" s="95"/>
      <c r="E105" s="95"/>
      <c r="F105" s="95"/>
      <c r="G105" s="95"/>
      <c r="H105" s="95"/>
      <c r="I105" s="95"/>
      <c r="J105" s="95"/>
      <c r="K105" s="95"/>
      <c r="L105" s="96"/>
      <c r="M105" s="97"/>
      <c r="N105" s="95"/>
      <c r="O105" s="95"/>
      <c r="P105" s="95"/>
      <c r="Q105" s="95"/>
      <c r="R105" s="95"/>
      <c r="S105" s="95"/>
      <c r="T105" s="95"/>
      <c r="U105" s="95"/>
      <c r="V105" s="98"/>
      <c r="W105" s="95"/>
      <c r="X105" s="95"/>
      <c r="Y105" s="95"/>
      <c r="Z105" s="95"/>
      <c r="AA105" s="95"/>
      <c r="AB105" s="95"/>
      <c r="AC105" s="95"/>
      <c r="AD105" s="95"/>
      <c r="AE105" s="95"/>
      <c r="AF105" s="98"/>
      <c r="AG105" s="95" t="s">
        <v>506</v>
      </c>
      <c r="AH105" s="95">
        <v>3958</v>
      </c>
      <c r="AI105" s="108"/>
      <c r="AJ105" s="95"/>
      <c r="AK105" s="95"/>
      <c r="AL105" s="95">
        <v>84</v>
      </c>
      <c r="AM105" s="108" t="s">
        <v>338</v>
      </c>
      <c r="AN105" s="95"/>
      <c r="AO105" s="95"/>
      <c r="AP105" s="98"/>
      <c r="AQ105" s="95"/>
      <c r="AR105" s="95"/>
      <c r="AS105" s="95"/>
      <c r="AT105" s="95"/>
      <c r="AU105" s="95"/>
      <c r="AV105" s="95"/>
      <c r="AW105" s="95"/>
      <c r="AX105" s="96"/>
      <c r="AY105" s="99"/>
      <c r="AZ105" s="98"/>
      <c r="BA105" s="95">
        <v>2800</v>
      </c>
      <c r="BB105" s="108" t="s">
        <v>597</v>
      </c>
      <c r="BC105" s="95"/>
      <c r="BD105" s="95"/>
      <c r="BE105" s="95"/>
      <c r="BF105" s="95"/>
      <c r="BG105" s="95"/>
      <c r="BH105" s="95"/>
      <c r="BI105" s="95"/>
      <c r="BJ105" s="98"/>
      <c r="BK105" s="95"/>
      <c r="BL105" s="95"/>
      <c r="BM105" s="95"/>
      <c r="BN105" s="95"/>
      <c r="BO105" s="95"/>
      <c r="BP105" s="95"/>
      <c r="BQ105" s="95"/>
      <c r="BR105" s="95"/>
      <c r="BS105" s="95"/>
      <c r="BT105" s="98"/>
      <c r="BU105" s="95"/>
      <c r="BV105" s="95"/>
      <c r="BW105" s="95"/>
      <c r="BX105" s="95"/>
      <c r="BY105" s="95"/>
      <c r="BZ105" s="95"/>
      <c r="CA105" s="95"/>
      <c r="CB105" s="95" t="s">
        <v>598</v>
      </c>
      <c r="CC105" s="95">
        <v>1400</v>
      </c>
      <c r="CD105" s="101">
        <f>SUM(C105:CC105)</f>
        <v>8242</v>
      </c>
      <c r="CE105" s="101">
        <f t="shared" si="7"/>
        <v>8242</v>
      </c>
    </row>
    <row r="106" spans="1:83" s="410" customFormat="1" ht="14.25" customHeight="1" x14ac:dyDescent="0.4">
      <c r="A106" s="751" t="s">
        <v>339</v>
      </c>
      <c r="B106" s="789"/>
      <c r="C106" s="135"/>
      <c r="D106" s="135"/>
      <c r="E106" s="135"/>
      <c r="F106" s="135"/>
      <c r="G106" s="135"/>
      <c r="H106" s="135"/>
      <c r="I106" s="135"/>
      <c r="J106" s="135"/>
      <c r="K106" s="135"/>
      <c r="L106" s="136"/>
      <c r="M106" s="137"/>
      <c r="N106" s="135"/>
      <c r="O106" s="135"/>
      <c r="P106" s="135"/>
      <c r="Q106" s="135"/>
      <c r="R106" s="135"/>
      <c r="S106" s="135"/>
      <c r="T106" s="135"/>
      <c r="U106" s="135">
        <v>2205</v>
      </c>
      <c r="V106" s="151" t="s">
        <v>340</v>
      </c>
      <c r="W106" s="135"/>
      <c r="X106" s="135"/>
      <c r="Y106" s="135"/>
      <c r="Z106" s="135"/>
      <c r="AA106" s="135">
        <v>1996</v>
      </c>
      <c r="AB106" s="139" t="s">
        <v>341</v>
      </c>
      <c r="AC106" s="135"/>
      <c r="AD106" s="135"/>
      <c r="AE106" s="135"/>
      <c r="AF106" s="138"/>
      <c r="AG106" s="135"/>
      <c r="AH106" s="135"/>
      <c r="AI106" s="135"/>
      <c r="AJ106" s="135"/>
      <c r="AK106" s="135"/>
      <c r="AL106" s="135">
        <v>6162</v>
      </c>
      <c r="AM106" s="139" t="s">
        <v>516</v>
      </c>
      <c r="AN106" s="135"/>
      <c r="AO106" s="135"/>
      <c r="AP106" s="138"/>
      <c r="AQ106" s="135"/>
      <c r="AR106" s="135"/>
      <c r="AS106" s="135"/>
      <c r="AT106" s="135"/>
      <c r="AU106" s="135"/>
      <c r="AV106" s="135"/>
      <c r="AW106" s="135"/>
      <c r="AX106" s="136"/>
      <c r="AY106" s="140"/>
      <c r="AZ106" s="138"/>
      <c r="BA106" s="135">
        <v>65000</v>
      </c>
      <c r="BB106" s="135"/>
      <c r="BC106" s="135"/>
      <c r="BD106" s="135"/>
      <c r="BE106" s="135"/>
      <c r="BF106" s="135"/>
      <c r="BG106" s="135"/>
      <c r="BH106" s="135"/>
      <c r="BI106" s="135"/>
      <c r="BJ106" s="138"/>
      <c r="BK106" s="135"/>
      <c r="BL106" s="135"/>
      <c r="BM106" s="135"/>
      <c r="BN106" s="135"/>
      <c r="BO106" s="135" t="s">
        <v>595</v>
      </c>
      <c r="BP106" s="135">
        <v>310</v>
      </c>
      <c r="BQ106" s="135"/>
      <c r="BR106" s="135"/>
      <c r="BS106" s="135"/>
      <c r="BT106" s="138"/>
      <c r="BU106" s="135"/>
      <c r="BV106" s="135"/>
      <c r="BW106" s="135"/>
      <c r="BX106" s="135"/>
      <c r="BY106" s="135"/>
      <c r="BZ106" s="135"/>
      <c r="CA106" s="135"/>
      <c r="CB106" s="135" t="s">
        <v>595</v>
      </c>
      <c r="CC106" s="135">
        <v>310</v>
      </c>
      <c r="CD106" s="757">
        <f>+SUM(CE106:CE108)</f>
        <v>78444</v>
      </c>
      <c r="CE106" s="142">
        <f t="shared" si="7"/>
        <v>75983</v>
      </c>
    </row>
    <row r="107" spans="1:83" s="410" customFormat="1" ht="14.25" customHeight="1" x14ac:dyDescent="0.4">
      <c r="A107" s="753"/>
      <c r="B107" s="754"/>
      <c r="C107" s="120"/>
      <c r="D107" s="120"/>
      <c r="E107" s="120"/>
      <c r="F107" s="120"/>
      <c r="G107" s="120"/>
      <c r="H107" s="120"/>
      <c r="I107" s="120"/>
      <c r="J107" s="120"/>
      <c r="K107" s="120"/>
      <c r="L107" s="121"/>
      <c r="M107" s="122"/>
      <c r="N107" s="120"/>
      <c r="O107" s="120"/>
      <c r="P107" s="120"/>
      <c r="Q107" s="120"/>
      <c r="R107" s="120"/>
      <c r="S107" s="120"/>
      <c r="T107" s="120"/>
      <c r="U107" s="120">
        <v>237</v>
      </c>
      <c r="V107" s="152" t="s">
        <v>342</v>
      </c>
      <c r="W107" s="120"/>
      <c r="X107" s="120"/>
      <c r="Y107" s="120"/>
      <c r="Z107" s="120"/>
      <c r="AA107" s="120"/>
      <c r="AB107" s="120"/>
      <c r="AC107" s="120"/>
      <c r="AD107" s="120"/>
      <c r="AE107" s="120"/>
      <c r="AF107" s="124"/>
      <c r="AG107" s="120"/>
      <c r="AH107" s="120"/>
      <c r="AI107" s="120"/>
      <c r="AJ107" s="120"/>
      <c r="AK107" s="120"/>
      <c r="AL107" s="120"/>
      <c r="AM107" s="120"/>
      <c r="AN107" s="120"/>
      <c r="AO107" s="120"/>
      <c r="AP107" s="124"/>
      <c r="AQ107" s="120"/>
      <c r="AR107" s="120"/>
      <c r="AS107" s="120"/>
      <c r="AT107" s="120"/>
      <c r="AU107" s="120"/>
      <c r="AV107" s="120"/>
      <c r="AW107" s="120"/>
      <c r="AX107" s="121"/>
      <c r="AY107" s="125"/>
      <c r="AZ107" s="124"/>
      <c r="BA107" s="120" t="s">
        <v>863</v>
      </c>
      <c r="BB107" s="120"/>
      <c r="BC107" s="120"/>
      <c r="BD107" s="120"/>
      <c r="BE107" s="120"/>
      <c r="BF107" s="120"/>
      <c r="BG107" s="120"/>
      <c r="BH107" s="120"/>
      <c r="BI107" s="120"/>
      <c r="BJ107" s="124"/>
      <c r="BK107" s="120"/>
      <c r="BL107" s="120"/>
      <c r="BM107" s="120"/>
      <c r="BN107" s="120"/>
      <c r="BO107" s="120"/>
      <c r="BP107" s="120"/>
      <c r="BQ107" s="120"/>
      <c r="BR107" s="120"/>
      <c r="BS107" s="120"/>
      <c r="BT107" s="124"/>
      <c r="BU107" s="120"/>
      <c r="BV107" s="120"/>
      <c r="BW107" s="120"/>
      <c r="BX107" s="120"/>
      <c r="BY107" s="120"/>
      <c r="BZ107" s="120"/>
      <c r="CA107" s="120"/>
      <c r="CB107" s="120"/>
      <c r="CC107" s="120"/>
      <c r="CD107" s="772"/>
      <c r="CE107" s="127">
        <f t="shared" si="7"/>
        <v>237</v>
      </c>
    </row>
    <row r="108" spans="1:83" s="410" customFormat="1" ht="14.25" customHeight="1" x14ac:dyDescent="0.4">
      <c r="A108" s="755"/>
      <c r="B108" s="756"/>
      <c r="C108" s="143"/>
      <c r="D108" s="143"/>
      <c r="E108" s="143"/>
      <c r="F108" s="143"/>
      <c r="G108" s="143"/>
      <c r="H108" s="143"/>
      <c r="I108" s="143"/>
      <c r="J108" s="143"/>
      <c r="K108" s="143"/>
      <c r="L108" s="144"/>
      <c r="M108" s="145"/>
      <c r="N108" s="143"/>
      <c r="O108" s="143"/>
      <c r="P108" s="143"/>
      <c r="Q108" s="143"/>
      <c r="R108" s="143"/>
      <c r="S108" s="143"/>
      <c r="T108" s="143"/>
      <c r="U108" s="143">
        <v>785</v>
      </c>
      <c r="V108" s="218" t="s">
        <v>343</v>
      </c>
      <c r="W108" s="143"/>
      <c r="X108" s="143"/>
      <c r="Y108" s="143"/>
      <c r="Z108" s="143"/>
      <c r="AA108" s="143" t="s">
        <v>344</v>
      </c>
      <c r="AB108" s="143"/>
      <c r="AC108" s="143"/>
      <c r="AD108" s="143"/>
      <c r="AE108" s="143" t="s">
        <v>345</v>
      </c>
      <c r="AF108" s="146">
        <v>439</v>
      </c>
      <c r="AG108" s="143"/>
      <c r="AH108" s="143"/>
      <c r="AI108" s="143"/>
      <c r="AJ108" s="143"/>
      <c r="AK108" s="147" t="s">
        <v>576</v>
      </c>
      <c r="AL108" s="143"/>
      <c r="AM108" s="143"/>
      <c r="AN108" s="143"/>
      <c r="AO108" s="143"/>
      <c r="AP108" s="146"/>
      <c r="AQ108" s="143"/>
      <c r="AR108" s="143"/>
      <c r="AS108" s="143"/>
      <c r="AT108" s="143"/>
      <c r="AU108" s="143"/>
      <c r="AV108" s="143"/>
      <c r="AW108" s="143"/>
      <c r="AX108" s="144"/>
      <c r="AY108" s="148"/>
      <c r="AZ108" s="146"/>
      <c r="BA108" s="143"/>
      <c r="BB108" s="143"/>
      <c r="BC108" s="143"/>
      <c r="BD108" s="143" t="s">
        <v>345</v>
      </c>
      <c r="BE108" s="143">
        <v>500</v>
      </c>
      <c r="BF108" s="143"/>
      <c r="BG108" s="143"/>
      <c r="BH108" s="143"/>
      <c r="BI108" s="143"/>
      <c r="BJ108" s="146"/>
      <c r="BK108" s="143"/>
      <c r="BL108" s="143"/>
      <c r="BM108" s="143"/>
      <c r="BN108" s="143"/>
      <c r="BO108" s="143"/>
      <c r="BP108" s="143"/>
      <c r="BQ108" s="143"/>
      <c r="BR108" s="143"/>
      <c r="BS108" s="143"/>
      <c r="BT108" s="146"/>
      <c r="BU108" s="143"/>
      <c r="BV108" s="143"/>
      <c r="BW108" s="143"/>
      <c r="BX108" s="143"/>
      <c r="BY108" s="143"/>
      <c r="BZ108" s="143"/>
      <c r="CA108" s="143"/>
      <c r="CB108" s="143" t="s">
        <v>345</v>
      </c>
      <c r="CC108" s="143">
        <v>500</v>
      </c>
      <c r="CD108" s="773"/>
      <c r="CE108" s="150">
        <f t="shared" si="7"/>
        <v>2224</v>
      </c>
    </row>
    <row r="109" spans="1:83" s="410" customFormat="1" ht="14.25" customHeight="1" x14ac:dyDescent="0.4">
      <c r="A109" s="759" t="s">
        <v>346</v>
      </c>
      <c r="B109" s="767"/>
      <c r="C109" s="95"/>
      <c r="D109" s="95"/>
      <c r="E109" s="95"/>
      <c r="F109" s="95"/>
      <c r="G109" s="95"/>
      <c r="H109" s="95"/>
      <c r="I109" s="95"/>
      <c r="J109" s="95"/>
      <c r="K109" s="95"/>
      <c r="L109" s="96" t="s">
        <v>347</v>
      </c>
      <c r="M109" s="97">
        <v>64</v>
      </c>
      <c r="N109" s="95"/>
      <c r="O109" s="95"/>
      <c r="P109" s="108"/>
      <c r="Q109" s="219"/>
      <c r="R109" s="219" t="s">
        <v>348</v>
      </c>
      <c r="S109" s="95"/>
      <c r="T109" s="95"/>
      <c r="U109" s="95"/>
      <c r="V109" s="98" t="s">
        <v>349</v>
      </c>
      <c r="W109" s="95">
        <v>184</v>
      </c>
      <c r="X109" s="108"/>
      <c r="Y109" s="95" t="s">
        <v>524</v>
      </c>
      <c r="Z109" s="95">
        <v>229</v>
      </c>
      <c r="AA109" s="95">
        <v>187</v>
      </c>
      <c r="AB109" s="95"/>
      <c r="AC109" s="95"/>
      <c r="AD109" s="108"/>
      <c r="AE109" s="95"/>
      <c r="AF109" s="98"/>
      <c r="AG109" s="95"/>
      <c r="AH109" s="95" t="s">
        <v>661</v>
      </c>
      <c r="AI109" s="95">
        <v>374</v>
      </c>
      <c r="AJ109" s="95"/>
      <c r="AK109" s="95">
        <v>11172</v>
      </c>
      <c r="AL109" s="108"/>
      <c r="AM109" s="95">
        <v>2702</v>
      </c>
      <c r="AN109" s="108" t="s">
        <v>668</v>
      </c>
      <c r="AO109" s="95"/>
      <c r="AP109" s="98"/>
      <c r="AQ109" s="95"/>
      <c r="AR109" s="95"/>
      <c r="AS109" s="95"/>
      <c r="AT109" s="95"/>
      <c r="AU109" s="95" t="s">
        <v>529</v>
      </c>
      <c r="AV109" s="95">
        <v>24</v>
      </c>
      <c r="AW109" s="95"/>
      <c r="AX109" s="96">
        <v>387</v>
      </c>
      <c r="AY109" s="109" t="s">
        <v>528</v>
      </c>
      <c r="AZ109" s="98"/>
      <c r="BA109" s="95"/>
      <c r="BB109" s="95"/>
      <c r="BC109" s="95"/>
      <c r="BD109" s="95"/>
      <c r="BE109" s="95"/>
      <c r="BF109" s="95"/>
      <c r="BG109" s="95"/>
      <c r="BH109" s="95"/>
      <c r="BI109" s="95"/>
      <c r="BJ109" s="98"/>
      <c r="BK109" s="95">
        <v>3000</v>
      </c>
      <c r="BL109" s="108" t="s">
        <v>527</v>
      </c>
      <c r="BM109" s="95"/>
      <c r="BN109" s="95"/>
      <c r="BO109" s="95"/>
      <c r="BP109" s="95"/>
      <c r="BQ109" s="95"/>
      <c r="BR109" s="95"/>
      <c r="BS109" s="95"/>
      <c r="BT109" s="98"/>
      <c r="BU109" s="95"/>
      <c r="BV109" s="95"/>
      <c r="BW109" s="95"/>
      <c r="BX109" s="95">
        <v>400</v>
      </c>
      <c r="BY109" s="108" t="s">
        <v>526</v>
      </c>
      <c r="BZ109" s="95"/>
      <c r="CA109" s="95"/>
      <c r="CB109" s="95"/>
      <c r="CC109" s="95"/>
      <c r="CD109" s="101">
        <f>SUM(C109:CC109)</f>
        <v>18723</v>
      </c>
      <c r="CE109" s="101">
        <f t="shared" si="7"/>
        <v>18723</v>
      </c>
    </row>
    <row r="110" spans="1:83" s="410" customFormat="1" ht="14.25" customHeight="1" x14ac:dyDescent="0.4">
      <c r="A110" s="751" t="s">
        <v>350</v>
      </c>
      <c r="B110" s="752"/>
      <c r="C110" s="135"/>
      <c r="D110" s="135"/>
      <c r="E110" s="135"/>
      <c r="F110" s="135"/>
      <c r="G110" s="135"/>
      <c r="H110" s="135"/>
      <c r="I110" s="135"/>
      <c r="J110" s="135"/>
      <c r="K110" s="135"/>
      <c r="L110" s="136"/>
      <c r="M110" s="137"/>
      <c r="N110" s="135"/>
      <c r="O110" s="135" t="s">
        <v>351</v>
      </c>
      <c r="P110" s="135">
        <v>586</v>
      </c>
      <c r="Q110" s="135">
        <v>792</v>
      </c>
      <c r="R110" s="220"/>
      <c r="S110" s="135">
        <v>772</v>
      </c>
      <c r="T110" s="135"/>
      <c r="U110" s="135"/>
      <c r="V110" s="138"/>
      <c r="W110" s="135"/>
      <c r="X110" s="135"/>
      <c r="Y110" s="135"/>
      <c r="Z110" s="135"/>
      <c r="AA110" s="135"/>
      <c r="AB110" s="135">
        <v>350</v>
      </c>
      <c r="AC110" s="135">
        <v>106</v>
      </c>
      <c r="AD110" s="135" t="s">
        <v>530</v>
      </c>
      <c r="AE110" s="135"/>
      <c r="AF110" s="138"/>
      <c r="AG110" s="135"/>
      <c r="AH110" s="135" t="s">
        <v>352</v>
      </c>
      <c r="AI110" s="135">
        <v>733</v>
      </c>
      <c r="AJ110" s="135"/>
      <c r="AK110" s="139"/>
      <c r="AL110" s="135"/>
      <c r="AM110" s="139"/>
      <c r="AN110" s="135"/>
      <c r="AO110" s="135"/>
      <c r="AP110" s="138"/>
      <c r="AQ110" s="135"/>
      <c r="AR110" s="135"/>
      <c r="AS110" s="135"/>
      <c r="AT110" s="135"/>
      <c r="AU110" s="135"/>
      <c r="AV110" s="135"/>
      <c r="AW110" s="135"/>
      <c r="AX110" s="136"/>
      <c r="AY110" s="140"/>
      <c r="AZ110" s="138"/>
      <c r="BA110" s="135">
        <v>800</v>
      </c>
      <c r="BB110" s="139" t="s">
        <v>531</v>
      </c>
      <c r="BC110" s="135"/>
      <c r="BD110" s="135"/>
      <c r="BE110" s="135"/>
      <c r="BF110" s="135"/>
      <c r="BG110" s="135"/>
      <c r="BH110" s="135"/>
      <c r="BI110" s="135"/>
      <c r="BJ110" s="138"/>
      <c r="BK110" s="135"/>
      <c r="BL110" s="135"/>
      <c r="BM110" s="135"/>
      <c r="BN110" s="135"/>
      <c r="BO110" s="135"/>
      <c r="BP110" s="135"/>
      <c r="BQ110" s="135"/>
      <c r="BR110" s="135"/>
      <c r="BS110" s="135"/>
      <c r="BT110" s="138"/>
      <c r="BU110" s="135">
        <v>800</v>
      </c>
      <c r="BV110" s="139" t="s">
        <v>531</v>
      </c>
      <c r="BW110" s="135"/>
      <c r="BX110" s="135"/>
      <c r="BY110" s="135"/>
      <c r="BZ110" s="135"/>
      <c r="CA110" s="135"/>
      <c r="CB110" s="135"/>
      <c r="CC110" s="135"/>
      <c r="CD110" s="757">
        <f>+SUM(CE110:CE111)</f>
        <v>6572</v>
      </c>
      <c r="CE110" s="142">
        <f t="shared" si="7"/>
        <v>4939</v>
      </c>
    </row>
    <row r="111" spans="1:83" s="410" customFormat="1" ht="14.25" customHeight="1" x14ac:dyDescent="0.4">
      <c r="A111" s="755"/>
      <c r="B111" s="756"/>
      <c r="C111" s="143"/>
      <c r="D111" s="143"/>
      <c r="E111" s="143"/>
      <c r="F111" s="143"/>
      <c r="G111" s="143"/>
      <c r="H111" s="144"/>
      <c r="I111" s="143"/>
      <c r="J111" s="147"/>
      <c r="K111" s="143"/>
      <c r="L111" s="144"/>
      <c r="M111" s="145"/>
      <c r="N111" s="143"/>
      <c r="O111" s="143"/>
      <c r="P111" s="143">
        <v>246</v>
      </c>
      <c r="Q111" s="143" t="s">
        <v>353</v>
      </c>
      <c r="R111" s="143">
        <v>760</v>
      </c>
      <c r="S111" s="143" t="s">
        <v>354</v>
      </c>
      <c r="T111" s="143"/>
      <c r="U111" s="143"/>
      <c r="V111" s="146"/>
      <c r="W111" s="143"/>
      <c r="X111" s="143"/>
      <c r="Y111" s="143"/>
      <c r="Z111" s="143"/>
      <c r="AA111" s="143"/>
      <c r="AB111" s="143" t="s">
        <v>525</v>
      </c>
      <c r="AC111" s="143"/>
      <c r="AD111" s="143"/>
      <c r="AE111" s="143"/>
      <c r="AF111" s="146"/>
      <c r="AG111" s="143"/>
      <c r="AH111" s="143"/>
      <c r="AI111" s="143"/>
      <c r="AJ111" s="143"/>
      <c r="AK111" s="143"/>
      <c r="AL111" s="143">
        <v>627</v>
      </c>
      <c r="AM111" s="147" t="s">
        <v>669</v>
      </c>
      <c r="AN111" s="143"/>
      <c r="AO111" s="143"/>
      <c r="AP111" s="146"/>
      <c r="AQ111" s="143"/>
      <c r="AR111" s="143"/>
      <c r="AS111" s="143"/>
      <c r="AT111" s="143"/>
      <c r="AU111" s="143"/>
      <c r="AV111" s="143"/>
      <c r="AW111" s="143"/>
      <c r="AX111" s="144"/>
      <c r="AY111" s="148"/>
      <c r="AZ111" s="146"/>
      <c r="BA111" s="143"/>
      <c r="BB111" s="143"/>
      <c r="BC111" s="143"/>
      <c r="BD111" s="143"/>
      <c r="BE111" s="143"/>
      <c r="BF111" s="143"/>
      <c r="BG111" s="143"/>
      <c r="BH111" s="143"/>
      <c r="BI111" s="143"/>
      <c r="BJ111" s="146"/>
      <c r="BK111" s="143"/>
      <c r="BL111" s="143"/>
      <c r="BM111" s="143"/>
      <c r="BN111" s="143"/>
      <c r="BO111" s="143"/>
      <c r="BP111" s="143"/>
      <c r="BQ111" s="143"/>
      <c r="BR111" s="143"/>
      <c r="BS111" s="143"/>
      <c r="BT111" s="146"/>
      <c r="BU111" s="143"/>
      <c r="BV111" s="143"/>
      <c r="BW111" s="143"/>
      <c r="BX111" s="143"/>
      <c r="BY111" s="143"/>
      <c r="BZ111" s="143"/>
      <c r="CA111" s="143"/>
      <c r="CB111" s="143"/>
      <c r="CC111" s="143"/>
      <c r="CD111" s="773"/>
      <c r="CE111" s="150">
        <f t="shared" si="7"/>
        <v>1633</v>
      </c>
    </row>
    <row r="112" spans="1:83" s="410" customFormat="1" ht="14.25" customHeight="1" x14ac:dyDescent="0.4">
      <c r="A112" s="759" t="s">
        <v>697</v>
      </c>
      <c r="B112" s="767"/>
      <c r="C112" s="95"/>
      <c r="D112" s="95"/>
      <c r="E112" s="95"/>
      <c r="F112" s="95"/>
      <c r="G112" s="95"/>
      <c r="H112" s="95"/>
      <c r="I112" s="95"/>
      <c r="J112" s="95"/>
      <c r="K112" s="95"/>
      <c r="L112" s="96"/>
      <c r="M112" s="97"/>
      <c r="N112" s="95"/>
      <c r="O112" s="108"/>
      <c r="P112" s="95"/>
      <c r="Q112" s="95"/>
      <c r="R112" s="95"/>
      <c r="S112" s="95"/>
      <c r="T112" s="95"/>
      <c r="U112" s="95"/>
      <c r="V112" s="98"/>
      <c r="W112" s="95"/>
      <c r="X112" s="95"/>
      <c r="Y112" s="95"/>
      <c r="Z112" s="95"/>
      <c r="AA112" s="95"/>
      <c r="AB112" s="95"/>
      <c r="AC112" s="108"/>
      <c r="AD112" s="95"/>
      <c r="AE112" s="95"/>
      <c r="AF112" s="98"/>
      <c r="AG112" s="95"/>
      <c r="AH112" s="95"/>
      <c r="AI112" s="95"/>
      <c r="AJ112" s="95"/>
      <c r="AK112" s="95"/>
      <c r="AL112" s="95"/>
      <c r="AM112" s="95"/>
      <c r="AN112" s="95"/>
      <c r="AO112" s="95"/>
      <c r="AP112" s="98"/>
      <c r="AQ112" s="95"/>
      <c r="AR112" s="95"/>
      <c r="AS112" s="95"/>
      <c r="AT112" s="95"/>
      <c r="AU112" s="95"/>
      <c r="AV112" s="95"/>
      <c r="AW112" s="95"/>
      <c r="AX112" s="96"/>
      <c r="AY112" s="99"/>
      <c r="AZ112" s="98"/>
      <c r="BA112" s="456" t="s">
        <v>821</v>
      </c>
      <c r="BB112" s="95"/>
      <c r="BC112" s="95"/>
      <c r="BD112" s="95"/>
      <c r="BE112" s="221"/>
      <c r="BF112" s="95"/>
      <c r="BG112" s="95"/>
      <c r="BH112" s="95"/>
      <c r="BI112" s="95"/>
      <c r="BJ112" s="98"/>
      <c r="BK112" s="95"/>
      <c r="BL112" s="95"/>
      <c r="BM112" s="95"/>
      <c r="BN112" s="95"/>
      <c r="BO112" s="95"/>
      <c r="BP112" s="95"/>
      <c r="BQ112" s="108"/>
      <c r="BR112" s="95"/>
      <c r="BS112" s="95"/>
      <c r="BT112" s="98"/>
      <c r="BU112" s="95"/>
      <c r="BV112" s="95"/>
      <c r="BW112" s="95"/>
      <c r="BX112" s="95"/>
      <c r="BY112" s="95"/>
      <c r="BZ112" s="95"/>
      <c r="CA112" s="95"/>
      <c r="CB112" s="95"/>
      <c r="CC112" s="95"/>
      <c r="CD112" s="101">
        <f t="shared" ref="CD112:CD121" si="8">SUM(C112:CC112)</f>
        <v>0</v>
      </c>
      <c r="CE112" s="101">
        <f t="shared" si="7"/>
        <v>0</v>
      </c>
    </row>
    <row r="113" spans="1:83" s="410" customFormat="1" ht="14.25" customHeight="1" x14ac:dyDescent="0.4">
      <c r="A113" s="759" t="s">
        <v>355</v>
      </c>
      <c r="B113" s="767"/>
      <c r="C113" s="95"/>
      <c r="D113" s="95"/>
      <c r="E113" s="95"/>
      <c r="F113" s="95"/>
      <c r="G113" s="95"/>
      <c r="H113" s="95"/>
      <c r="I113" s="95"/>
      <c r="J113" s="95"/>
      <c r="K113" s="95"/>
      <c r="L113" s="96"/>
      <c r="M113" s="97"/>
      <c r="N113" s="95">
        <v>66</v>
      </c>
      <c r="O113" s="108" t="s">
        <v>356</v>
      </c>
      <c r="P113" s="95"/>
      <c r="Q113" s="95"/>
      <c r="R113" s="95"/>
      <c r="S113" s="95"/>
      <c r="T113" s="95"/>
      <c r="U113" s="95"/>
      <c r="V113" s="98"/>
      <c r="W113" s="95"/>
      <c r="X113" s="95"/>
      <c r="Y113" s="95"/>
      <c r="Z113" s="95" t="s">
        <v>357</v>
      </c>
      <c r="AA113" s="95">
        <v>17</v>
      </c>
      <c r="AB113" s="95">
        <v>2110</v>
      </c>
      <c r="AC113" s="108" t="s">
        <v>358</v>
      </c>
      <c r="AD113" s="95"/>
      <c r="AE113" s="95"/>
      <c r="AF113" s="98"/>
      <c r="AG113" s="95"/>
      <c r="AH113" s="95"/>
      <c r="AI113" s="95"/>
      <c r="AJ113" s="95"/>
      <c r="AK113" s="95"/>
      <c r="AL113" s="95"/>
      <c r="AM113" s="95"/>
      <c r="AN113" s="95"/>
      <c r="AO113" s="95"/>
      <c r="AP113" s="98"/>
      <c r="AQ113" s="95"/>
      <c r="AR113" s="95"/>
      <c r="AS113" s="95"/>
      <c r="AT113" s="95"/>
      <c r="AU113" s="95"/>
      <c r="AV113" s="95"/>
      <c r="AW113" s="95"/>
      <c r="AX113" s="96"/>
      <c r="AY113" s="99"/>
      <c r="AZ113" s="98"/>
      <c r="BA113" s="95"/>
      <c r="BB113" s="95"/>
      <c r="BC113" s="95"/>
      <c r="BD113" s="95"/>
      <c r="BE113" s="108" t="s">
        <v>360</v>
      </c>
      <c r="BF113" s="95"/>
      <c r="BG113" s="95"/>
      <c r="BH113" s="95"/>
      <c r="BI113" s="95"/>
      <c r="BJ113" s="98"/>
      <c r="BK113" s="95"/>
      <c r="BL113" s="95"/>
      <c r="BM113" s="95"/>
      <c r="BN113" s="95"/>
      <c r="BO113" s="95"/>
      <c r="BP113" s="95"/>
      <c r="BQ113" s="108" t="s">
        <v>360</v>
      </c>
      <c r="BR113" s="95"/>
      <c r="BS113" s="95"/>
      <c r="BT113" s="98"/>
      <c r="BU113" s="95"/>
      <c r="BV113" s="95"/>
      <c r="BW113" s="95"/>
      <c r="BX113" s="95"/>
      <c r="BY113" s="95"/>
      <c r="BZ113" s="95"/>
      <c r="CA113" s="95"/>
      <c r="CB113" s="95"/>
      <c r="CC113" s="95" t="s">
        <v>532</v>
      </c>
      <c r="CD113" s="101">
        <f t="shared" si="8"/>
        <v>2193</v>
      </c>
      <c r="CE113" s="101">
        <f t="shared" si="7"/>
        <v>2193</v>
      </c>
    </row>
    <row r="114" spans="1:83" s="410" customFormat="1" ht="14.25" customHeight="1" x14ac:dyDescent="0.4">
      <c r="A114" s="781" t="s">
        <v>608</v>
      </c>
      <c r="B114" s="782"/>
      <c r="C114" s="95"/>
      <c r="D114" s="95"/>
      <c r="E114" s="95"/>
      <c r="F114" s="95"/>
      <c r="G114" s="95"/>
      <c r="H114" s="95"/>
      <c r="I114" s="95"/>
      <c r="J114" s="95"/>
      <c r="K114" s="95"/>
      <c r="L114" s="96"/>
      <c r="M114" s="97"/>
      <c r="N114" s="95"/>
      <c r="O114" s="95"/>
      <c r="P114" s="95"/>
      <c r="Q114" s="95"/>
      <c r="R114" s="95"/>
      <c r="S114" s="95"/>
      <c r="T114" s="95"/>
      <c r="U114" s="95"/>
      <c r="V114" s="98"/>
      <c r="W114" s="95"/>
      <c r="X114" s="95"/>
      <c r="Y114" s="95"/>
      <c r="Z114" s="95"/>
      <c r="AA114" s="95"/>
      <c r="AB114" s="95"/>
      <c r="AC114" s="95"/>
      <c r="AD114" s="95"/>
      <c r="AE114" s="95"/>
      <c r="AF114" s="98"/>
      <c r="AG114" s="95"/>
      <c r="AH114" s="95" t="s">
        <v>590</v>
      </c>
      <c r="AI114" s="95">
        <v>748</v>
      </c>
      <c r="AJ114" s="108"/>
      <c r="AK114" s="95"/>
      <c r="AL114" s="95"/>
      <c r="AM114" s="95"/>
      <c r="AN114" s="95"/>
      <c r="AO114" s="95"/>
      <c r="AP114" s="98"/>
      <c r="AQ114" s="95"/>
      <c r="AR114" s="95"/>
      <c r="AS114" s="95"/>
      <c r="AT114" s="95"/>
      <c r="AU114" s="95"/>
      <c r="AV114" s="95"/>
      <c r="AW114" s="95"/>
      <c r="AX114" s="96"/>
      <c r="AY114" s="99">
        <v>3000</v>
      </c>
      <c r="AZ114" s="98" t="s">
        <v>696</v>
      </c>
      <c r="BA114" s="95"/>
      <c r="BB114" s="95"/>
      <c r="BC114" s="95"/>
      <c r="BD114" s="95"/>
      <c r="BE114" s="95"/>
      <c r="BF114" s="95"/>
      <c r="BG114" s="95"/>
      <c r="BH114" s="95"/>
      <c r="BI114" s="95"/>
      <c r="BJ114" s="98"/>
      <c r="BK114" s="95"/>
      <c r="BL114" s="95"/>
      <c r="BM114" s="95"/>
      <c r="BN114" s="95"/>
      <c r="BO114" s="95"/>
      <c r="BP114" s="95"/>
      <c r="BQ114" s="95"/>
      <c r="BR114" s="95"/>
      <c r="BS114" s="95"/>
      <c r="BT114" s="98"/>
      <c r="BU114" s="95"/>
      <c r="BV114" s="95"/>
      <c r="BW114" s="95"/>
      <c r="BX114" s="95"/>
      <c r="BY114" s="95"/>
      <c r="BZ114" s="95"/>
      <c r="CA114" s="95"/>
      <c r="CB114" s="95"/>
      <c r="CC114" s="95"/>
      <c r="CD114" s="101">
        <f t="shared" si="8"/>
        <v>3748</v>
      </c>
      <c r="CE114" s="101">
        <f t="shared" si="7"/>
        <v>3748</v>
      </c>
    </row>
    <row r="115" spans="1:83" s="410" customFormat="1" ht="14.25" customHeight="1" thickBot="1" x14ac:dyDescent="0.45">
      <c r="A115" s="783"/>
      <c r="B115" s="784"/>
      <c r="C115" s="116"/>
      <c r="D115" s="116"/>
      <c r="E115" s="116"/>
      <c r="F115" s="116"/>
      <c r="G115" s="116"/>
      <c r="H115" s="116"/>
      <c r="I115" s="116"/>
      <c r="J115" s="116"/>
      <c r="K115" s="116"/>
      <c r="L115" s="167"/>
      <c r="M115" s="110"/>
      <c r="N115" s="116"/>
      <c r="O115" s="116"/>
      <c r="P115" s="116"/>
      <c r="Q115" s="116"/>
      <c r="R115" s="116"/>
      <c r="S115" s="116"/>
      <c r="T115" s="116"/>
      <c r="U115" s="116"/>
      <c r="V115" s="114"/>
      <c r="W115" s="115"/>
      <c r="X115" s="116"/>
      <c r="Y115" s="116"/>
      <c r="Z115" s="116" t="s">
        <v>362</v>
      </c>
      <c r="AA115" s="116">
        <v>738</v>
      </c>
      <c r="AB115" s="116"/>
      <c r="AC115" s="115"/>
      <c r="AD115" s="116"/>
      <c r="AE115" s="116"/>
      <c r="AF115" s="114"/>
      <c r="AG115" s="116"/>
      <c r="AH115" s="116" t="s">
        <v>662</v>
      </c>
      <c r="AI115" s="116">
        <v>747</v>
      </c>
      <c r="AJ115" s="116"/>
      <c r="AK115" s="116">
        <v>2044</v>
      </c>
      <c r="AL115" s="222" t="s">
        <v>636</v>
      </c>
      <c r="AM115" s="116"/>
      <c r="AN115" s="116"/>
      <c r="AO115" s="116"/>
      <c r="AP115" s="114"/>
      <c r="AQ115" s="116"/>
      <c r="AR115" s="116"/>
      <c r="AS115" s="115"/>
      <c r="AT115" s="116"/>
      <c r="AU115" s="116"/>
      <c r="AV115" s="115"/>
      <c r="AW115" s="116"/>
      <c r="AX115" s="167" t="s">
        <v>363</v>
      </c>
      <c r="AY115" s="118">
        <v>1500</v>
      </c>
      <c r="AZ115" s="114">
        <v>1500</v>
      </c>
      <c r="BA115" s="116">
        <v>1500</v>
      </c>
      <c r="BB115" s="116">
        <v>1500</v>
      </c>
      <c r="BC115" s="116">
        <v>1500</v>
      </c>
      <c r="BD115" s="116">
        <v>1500</v>
      </c>
      <c r="BE115" s="116">
        <v>1500</v>
      </c>
      <c r="BF115" s="116">
        <v>1500</v>
      </c>
      <c r="BG115" s="116">
        <v>1500</v>
      </c>
      <c r="BH115" s="116">
        <v>1500</v>
      </c>
      <c r="BI115" s="116">
        <v>1500</v>
      </c>
      <c r="BJ115" s="114">
        <v>1500</v>
      </c>
      <c r="BK115" s="116">
        <v>1500</v>
      </c>
      <c r="BL115" s="116">
        <v>1500</v>
      </c>
      <c r="BM115" s="116">
        <v>1500</v>
      </c>
      <c r="BN115" s="116">
        <v>1500</v>
      </c>
      <c r="BO115" s="116">
        <v>1500</v>
      </c>
      <c r="BP115" s="116">
        <v>1500</v>
      </c>
      <c r="BQ115" s="116">
        <v>1500</v>
      </c>
      <c r="BR115" s="116">
        <v>1500</v>
      </c>
      <c r="BS115" s="116">
        <v>1500</v>
      </c>
      <c r="BT115" s="114">
        <v>1500</v>
      </c>
      <c r="BU115" s="116">
        <v>1500</v>
      </c>
      <c r="BV115" s="116">
        <v>1500</v>
      </c>
      <c r="BW115" s="116">
        <v>1500</v>
      </c>
      <c r="BX115" s="116">
        <v>1500</v>
      </c>
      <c r="BY115" s="116">
        <v>1500</v>
      </c>
      <c r="BZ115" s="116">
        <v>1500</v>
      </c>
      <c r="CA115" s="116">
        <v>1500</v>
      </c>
      <c r="CB115" s="116">
        <v>1500</v>
      </c>
      <c r="CC115" s="116">
        <v>1500</v>
      </c>
      <c r="CD115" s="119">
        <f t="shared" si="8"/>
        <v>50029</v>
      </c>
      <c r="CE115" s="119">
        <f t="shared" si="7"/>
        <v>50029</v>
      </c>
    </row>
    <row r="116" spans="1:83" s="410" customFormat="1" ht="14.25" customHeight="1" x14ac:dyDescent="0.4">
      <c r="A116" s="779" t="s">
        <v>364</v>
      </c>
      <c r="B116" s="780"/>
      <c r="C116" s="173"/>
      <c r="D116" s="173"/>
      <c r="E116" s="173"/>
      <c r="F116" s="173"/>
      <c r="G116" s="173"/>
      <c r="H116" s="173"/>
      <c r="I116" s="173"/>
      <c r="J116" s="173"/>
      <c r="K116" s="173"/>
      <c r="L116" s="174"/>
      <c r="M116" s="175"/>
      <c r="N116" s="173"/>
      <c r="O116" s="173"/>
      <c r="P116" s="173"/>
      <c r="Q116" s="173"/>
      <c r="R116" s="173"/>
      <c r="S116" s="173"/>
      <c r="T116" s="173"/>
      <c r="U116" s="173"/>
      <c r="V116" s="176"/>
      <c r="W116" s="173"/>
      <c r="X116" s="173"/>
      <c r="Y116" s="173"/>
      <c r="Z116" s="173"/>
      <c r="AA116" s="173"/>
      <c r="AB116" s="173"/>
      <c r="AC116" s="173"/>
      <c r="AD116" s="173"/>
      <c r="AE116" s="173"/>
      <c r="AF116" s="176"/>
      <c r="AG116" s="173"/>
      <c r="AH116" s="173"/>
      <c r="AI116" s="173"/>
      <c r="AJ116" s="173"/>
      <c r="AK116" s="173"/>
      <c r="AL116" s="173"/>
      <c r="AM116" s="173"/>
      <c r="AN116" s="173"/>
      <c r="AO116" s="173"/>
      <c r="AP116" s="176"/>
      <c r="AQ116" s="173"/>
      <c r="AR116" s="173"/>
      <c r="AS116" s="173"/>
      <c r="AT116" s="173"/>
      <c r="AU116" s="173"/>
      <c r="AV116" s="173"/>
      <c r="AW116" s="173"/>
      <c r="AX116" s="174"/>
      <c r="AY116" s="223"/>
      <c r="AZ116" s="176"/>
      <c r="BA116" s="173"/>
      <c r="BB116" s="173"/>
      <c r="BC116" s="173"/>
      <c r="BD116" s="173"/>
      <c r="BE116" s="173"/>
      <c r="BF116" s="173"/>
      <c r="BG116" s="173"/>
      <c r="BH116" s="173"/>
      <c r="BI116" s="173"/>
      <c r="BJ116" s="176"/>
      <c r="BK116" s="173"/>
      <c r="BL116" s="173"/>
      <c r="BM116" s="173"/>
      <c r="BN116" s="173"/>
      <c r="BO116" s="173"/>
      <c r="BP116" s="173"/>
      <c r="BQ116" s="173"/>
      <c r="BR116" s="173"/>
      <c r="BS116" s="173"/>
      <c r="BT116" s="176"/>
      <c r="BU116" s="173"/>
      <c r="BV116" s="173"/>
      <c r="BW116" s="173"/>
      <c r="BX116" s="173"/>
      <c r="BY116" s="173"/>
      <c r="BZ116" s="173"/>
      <c r="CA116" s="173"/>
      <c r="CB116" s="173"/>
      <c r="CC116" s="173"/>
      <c r="CD116" s="178">
        <f t="shared" si="8"/>
        <v>0</v>
      </c>
      <c r="CE116" s="178">
        <f>SUM(D116:CD116)</f>
        <v>0</v>
      </c>
    </row>
    <row r="117" spans="1:83" s="410" customFormat="1" ht="14.25" customHeight="1" x14ac:dyDescent="0.4">
      <c r="A117" s="759" t="s">
        <v>365</v>
      </c>
      <c r="B117" s="767"/>
      <c r="C117" s="95"/>
      <c r="D117" s="95"/>
      <c r="E117" s="95"/>
      <c r="F117" s="95"/>
      <c r="G117" s="95"/>
      <c r="H117" s="95"/>
      <c r="I117" s="95"/>
      <c r="J117" s="95"/>
      <c r="K117" s="95"/>
      <c r="L117" s="96"/>
      <c r="M117" s="97"/>
      <c r="N117" s="95">
        <v>446</v>
      </c>
      <c r="O117" s="108" t="s">
        <v>366</v>
      </c>
      <c r="P117" s="95"/>
      <c r="Q117" s="95"/>
      <c r="R117" s="95"/>
      <c r="S117" s="95"/>
      <c r="T117" s="95"/>
      <c r="U117" s="95"/>
      <c r="V117" s="98"/>
      <c r="W117" s="95">
        <v>247</v>
      </c>
      <c r="X117" s="95">
        <v>1765</v>
      </c>
      <c r="Y117" s="95">
        <v>89</v>
      </c>
      <c r="Z117" s="95"/>
      <c r="AA117" s="95">
        <v>696</v>
      </c>
      <c r="AB117" s="95">
        <v>1592</v>
      </c>
      <c r="AC117" s="95"/>
      <c r="AD117" s="95">
        <v>395</v>
      </c>
      <c r="AE117" s="95">
        <v>505</v>
      </c>
      <c r="AF117" s="98">
        <v>366</v>
      </c>
      <c r="AG117" s="95">
        <v>729</v>
      </c>
      <c r="AH117" s="95">
        <v>493</v>
      </c>
      <c r="AI117" s="95">
        <v>465</v>
      </c>
      <c r="AJ117" s="95">
        <v>93</v>
      </c>
      <c r="AK117" s="95">
        <v>854</v>
      </c>
      <c r="AL117" s="95">
        <v>495</v>
      </c>
      <c r="AM117" s="95"/>
      <c r="AN117" s="95"/>
      <c r="AO117" s="95"/>
      <c r="AP117" s="98">
        <v>100</v>
      </c>
      <c r="AQ117" s="95">
        <v>321</v>
      </c>
      <c r="AR117" s="95">
        <v>513</v>
      </c>
      <c r="AS117" s="95">
        <v>132</v>
      </c>
      <c r="AT117" s="95"/>
      <c r="AU117" s="95">
        <v>1910</v>
      </c>
      <c r="AV117" s="95">
        <v>1518</v>
      </c>
      <c r="AW117" s="95">
        <v>1429</v>
      </c>
      <c r="AX117" s="96">
        <v>3226</v>
      </c>
      <c r="AY117" s="99">
        <v>1600</v>
      </c>
      <c r="AZ117" s="98">
        <v>1600</v>
      </c>
      <c r="BA117" s="95">
        <v>1600</v>
      </c>
      <c r="BB117" s="95">
        <v>1600</v>
      </c>
      <c r="BC117" s="95">
        <v>2000</v>
      </c>
      <c r="BD117" s="95">
        <v>2000</v>
      </c>
      <c r="BE117" s="95">
        <v>2000</v>
      </c>
      <c r="BF117" s="95">
        <v>2000</v>
      </c>
      <c r="BG117" s="95">
        <v>2000</v>
      </c>
      <c r="BH117" s="95">
        <v>2000</v>
      </c>
      <c r="BI117" s="95">
        <v>2000</v>
      </c>
      <c r="BJ117" s="98">
        <v>2000</v>
      </c>
      <c r="BK117" s="95">
        <v>2000</v>
      </c>
      <c r="BL117" s="95">
        <v>2000</v>
      </c>
      <c r="BM117" s="95">
        <v>2000</v>
      </c>
      <c r="BN117" s="95">
        <v>2000</v>
      </c>
      <c r="BO117" s="95">
        <v>2000</v>
      </c>
      <c r="BP117" s="95">
        <v>2000</v>
      </c>
      <c r="BQ117" s="95">
        <v>2000</v>
      </c>
      <c r="BR117" s="95">
        <v>2000</v>
      </c>
      <c r="BS117" s="95">
        <v>2000</v>
      </c>
      <c r="BT117" s="95">
        <v>2000</v>
      </c>
      <c r="BU117" s="95">
        <v>2000</v>
      </c>
      <c r="BV117" s="95">
        <v>2000</v>
      </c>
      <c r="BW117" s="95">
        <v>2000</v>
      </c>
      <c r="BX117" s="95">
        <v>2000</v>
      </c>
      <c r="BY117" s="95">
        <v>2000</v>
      </c>
      <c r="BZ117" s="95">
        <v>2000</v>
      </c>
      <c r="CA117" s="95">
        <v>2000</v>
      </c>
      <c r="CB117" s="95">
        <v>2000</v>
      </c>
      <c r="CC117" s="95">
        <v>2000</v>
      </c>
      <c r="CD117" s="101">
        <f t="shared" si="8"/>
        <v>78779</v>
      </c>
      <c r="CE117" s="101">
        <f>SUM($D117:$CC117)</f>
        <v>78779</v>
      </c>
    </row>
    <row r="118" spans="1:83" s="410" customFormat="1" ht="14.25" customHeight="1" x14ac:dyDescent="0.4">
      <c r="A118" s="785" t="s">
        <v>202</v>
      </c>
      <c r="B118" s="786"/>
      <c r="C118" s="95"/>
      <c r="D118" s="95"/>
      <c r="E118" s="95"/>
      <c r="F118" s="95"/>
      <c r="G118" s="95"/>
      <c r="H118" s="95"/>
      <c r="I118" s="95"/>
      <c r="J118" s="95"/>
      <c r="K118" s="95"/>
      <c r="L118" s="96"/>
      <c r="M118" s="217"/>
      <c r="N118" s="95"/>
      <c r="O118" s="95"/>
      <c r="P118" s="95"/>
      <c r="Q118" s="95"/>
      <c r="R118" s="95"/>
      <c r="S118" s="95"/>
      <c r="T118" s="95"/>
      <c r="U118" s="95"/>
      <c r="V118" s="98"/>
      <c r="W118" s="95"/>
      <c r="X118" s="108" t="s">
        <v>367</v>
      </c>
      <c r="Y118" s="108"/>
      <c r="Z118" s="108"/>
      <c r="AA118" s="95" t="s">
        <v>368</v>
      </c>
      <c r="AB118" s="108" t="s">
        <v>369</v>
      </c>
      <c r="AC118" s="108"/>
      <c r="AD118" s="95"/>
      <c r="AE118" s="95"/>
      <c r="AF118" s="98"/>
      <c r="AG118" s="95"/>
      <c r="AH118" s="95"/>
      <c r="AI118" s="95"/>
      <c r="AJ118" s="95"/>
      <c r="AK118" s="95"/>
      <c r="AL118" s="95"/>
      <c r="AM118" s="95"/>
      <c r="AN118" s="95"/>
      <c r="AO118" s="95"/>
      <c r="AP118" s="98"/>
      <c r="AQ118" s="95"/>
      <c r="AR118" s="95"/>
      <c r="AS118" s="95"/>
      <c r="AT118" s="95"/>
      <c r="AU118" s="95"/>
      <c r="AV118" s="95"/>
      <c r="AW118" s="95"/>
      <c r="AX118" s="96"/>
      <c r="AY118" s="109" t="s">
        <v>589</v>
      </c>
      <c r="AZ118" s="98"/>
      <c r="BA118" s="95"/>
      <c r="BB118" s="95"/>
      <c r="BC118" s="108" t="s">
        <v>370</v>
      </c>
      <c r="BD118" s="95"/>
      <c r="BE118" s="95"/>
      <c r="BF118" s="95"/>
      <c r="BG118" s="95"/>
      <c r="BH118" s="95"/>
      <c r="BI118" s="95"/>
      <c r="BJ118" s="98"/>
      <c r="BK118" s="95"/>
      <c r="BL118" s="95"/>
      <c r="BM118" s="95"/>
      <c r="BN118" s="95"/>
      <c r="BO118" s="95"/>
      <c r="BP118" s="95"/>
      <c r="BQ118" s="95"/>
      <c r="BR118" s="95"/>
      <c r="BS118" s="95"/>
      <c r="BT118" s="98"/>
      <c r="BU118" s="95"/>
      <c r="BV118" s="95"/>
      <c r="BW118" s="95"/>
      <c r="BX118" s="95"/>
      <c r="BY118" s="95"/>
      <c r="BZ118" s="95"/>
      <c r="CA118" s="95"/>
      <c r="CB118" s="95"/>
      <c r="CC118" s="95"/>
      <c r="CD118" s="101">
        <f t="shared" si="8"/>
        <v>0</v>
      </c>
      <c r="CE118" s="101">
        <f>SUM(D118:CD118)</f>
        <v>0</v>
      </c>
    </row>
    <row r="119" spans="1:83" s="410" customFormat="1" ht="14.25" customHeight="1" thickBot="1" x14ac:dyDescent="0.45">
      <c r="A119" s="787" t="s">
        <v>371</v>
      </c>
      <c r="B119" s="788"/>
      <c r="C119" s="224"/>
      <c r="D119" s="224"/>
      <c r="E119" s="224"/>
      <c r="F119" s="224"/>
      <c r="G119" s="224"/>
      <c r="H119" s="224"/>
      <c r="I119" s="224"/>
      <c r="J119" s="224"/>
      <c r="K119" s="224"/>
      <c r="L119" s="225"/>
      <c r="M119" s="226"/>
      <c r="N119" s="224"/>
      <c r="O119" s="224"/>
      <c r="P119" s="224"/>
      <c r="Q119" s="224"/>
      <c r="R119" s="224"/>
      <c r="S119" s="224"/>
      <c r="T119" s="224"/>
      <c r="U119" s="224"/>
      <c r="V119" s="227"/>
      <c r="W119" s="224"/>
      <c r="X119" s="228"/>
      <c r="Y119" s="224"/>
      <c r="Z119" s="224"/>
      <c r="AA119" s="224"/>
      <c r="AB119" s="224">
        <v>179</v>
      </c>
      <c r="AC119" s="228" t="s">
        <v>372</v>
      </c>
      <c r="AD119" s="224"/>
      <c r="AE119" s="224"/>
      <c r="AF119" s="227"/>
      <c r="AG119" s="224"/>
      <c r="AH119" s="224" t="s">
        <v>373</v>
      </c>
      <c r="AI119" s="224">
        <v>282</v>
      </c>
      <c r="AJ119" s="224"/>
      <c r="AK119" s="224"/>
      <c r="AL119" s="229"/>
      <c r="AM119" s="230"/>
      <c r="AN119" s="224"/>
      <c r="AO119" s="224"/>
      <c r="AP119" s="227"/>
      <c r="AQ119" s="224"/>
      <c r="AR119" s="224"/>
      <c r="AS119" s="224"/>
      <c r="AT119" s="224">
        <v>3101</v>
      </c>
      <c r="AU119" s="228" t="s">
        <v>374</v>
      </c>
      <c r="AV119" s="224"/>
      <c r="AW119" s="228"/>
      <c r="AX119" s="225"/>
      <c r="AY119" s="231"/>
      <c r="AZ119" s="227"/>
      <c r="BA119" s="224"/>
      <c r="BB119" s="228"/>
      <c r="BC119" s="224">
        <v>300</v>
      </c>
      <c r="BD119" s="228" t="s">
        <v>375</v>
      </c>
      <c r="BE119" s="224"/>
      <c r="BF119" s="224"/>
      <c r="BG119" s="224"/>
      <c r="BH119" s="224"/>
      <c r="BI119" s="224"/>
      <c r="BJ119" s="227"/>
      <c r="BK119" s="224"/>
      <c r="BL119" s="224"/>
      <c r="BM119" s="224"/>
      <c r="BN119" s="224"/>
      <c r="BO119" s="224"/>
      <c r="BP119" s="224"/>
      <c r="BQ119" s="224"/>
      <c r="BR119" s="224"/>
      <c r="BS119" s="224"/>
      <c r="BT119" s="227"/>
      <c r="BU119" s="224"/>
      <c r="BV119" s="228"/>
      <c r="BW119" s="224">
        <v>300</v>
      </c>
      <c r="BX119" s="228" t="s">
        <v>375</v>
      </c>
      <c r="BY119" s="224"/>
      <c r="BZ119" s="224"/>
      <c r="CA119" s="228" t="s">
        <v>375</v>
      </c>
      <c r="CB119" s="224"/>
      <c r="CC119" s="224"/>
      <c r="CD119" s="232">
        <f t="shared" si="8"/>
        <v>4162</v>
      </c>
      <c r="CE119" s="232">
        <f>SUM($D119:$CC119)</f>
        <v>4162</v>
      </c>
    </row>
    <row r="120" spans="1:83" s="410" customFormat="1" ht="14.25" customHeight="1" x14ac:dyDescent="0.4">
      <c r="A120" s="776" t="s">
        <v>376</v>
      </c>
      <c r="B120" s="777"/>
      <c r="C120" s="128"/>
      <c r="D120" s="128"/>
      <c r="E120" s="128"/>
      <c r="F120" s="128"/>
      <c r="G120" s="128"/>
      <c r="H120" s="128"/>
      <c r="I120" s="128"/>
      <c r="J120" s="128"/>
      <c r="K120" s="128"/>
      <c r="L120" s="129"/>
      <c r="M120" s="130"/>
      <c r="N120" s="128"/>
      <c r="O120" s="128"/>
      <c r="P120" s="128"/>
      <c r="Q120" s="128"/>
      <c r="R120" s="128"/>
      <c r="S120" s="128"/>
      <c r="T120" s="128"/>
      <c r="U120" s="128"/>
      <c r="V120" s="132"/>
      <c r="W120" s="128"/>
      <c r="X120" s="128"/>
      <c r="Y120" s="128"/>
      <c r="Z120" s="128"/>
      <c r="AA120" s="128"/>
      <c r="AB120" s="128"/>
      <c r="AC120" s="128"/>
      <c r="AD120" s="128"/>
      <c r="AE120" s="128"/>
      <c r="AF120" s="132"/>
      <c r="AG120" s="131" t="s">
        <v>592</v>
      </c>
      <c r="AH120" s="128"/>
      <c r="AI120" s="128"/>
      <c r="AJ120" s="128"/>
      <c r="AK120" s="128"/>
      <c r="AL120" s="128"/>
      <c r="AM120" s="128"/>
      <c r="AN120" s="128"/>
      <c r="AO120" s="128"/>
      <c r="AP120" s="132"/>
      <c r="AQ120" s="128"/>
      <c r="AR120" s="128"/>
      <c r="AS120" s="128"/>
      <c r="AT120" s="128"/>
      <c r="AU120" s="128"/>
      <c r="AV120" s="128"/>
      <c r="AW120" s="128"/>
      <c r="AX120" s="129"/>
      <c r="AY120" s="153"/>
      <c r="AZ120" s="132"/>
      <c r="BA120" s="128"/>
      <c r="BB120" s="128"/>
      <c r="BC120" s="128"/>
      <c r="BD120" s="128"/>
      <c r="BE120" s="128"/>
      <c r="BF120" s="128"/>
      <c r="BG120" s="128"/>
      <c r="BH120" s="128"/>
      <c r="BI120" s="128"/>
      <c r="BJ120" s="132"/>
      <c r="BK120" s="128"/>
      <c r="BL120" s="128"/>
      <c r="BM120" s="128"/>
      <c r="BN120" s="128"/>
      <c r="BO120" s="128"/>
      <c r="BP120" s="128"/>
      <c r="BQ120" s="128"/>
      <c r="BR120" s="128"/>
      <c r="BS120" s="128"/>
      <c r="BT120" s="132"/>
      <c r="BU120" s="128"/>
      <c r="BV120" s="128"/>
      <c r="BW120" s="128"/>
      <c r="BX120" s="128"/>
      <c r="BY120" s="128"/>
      <c r="BZ120" s="128"/>
      <c r="CA120" s="128"/>
      <c r="CB120" s="128"/>
      <c r="CC120" s="128"/>
      <c r="CD120" s="101">
        <f t="shared" si="8"/>
        <v>0</v>
      </c>
      <c r="CE120" s="101">
        <f>SUM($D120:$CC120)</f>
        <v>0</v>
      </c>
    </row>
    <row r="121" spans="1:83" s="410" customFormat="1" ht="14.25" customHeight="1" x14ac:dyDescent="0.4">
      <c r="A121" s="751" t="s">
        <v>377</v>
      </c>
      <c r="B121" s="752"/>
      <c r="C121" s="135"/>
      <c r="D121" s="135"/>
      <c r="E121" s="135"/>
      <c r="F121" s="135"/>
      <c r="G121" s="135"/>
      <c r="H121" s="135"/>
      <c r="I121" s="135"/>
      <c r="J121" s="135"/>
      <c r="K121" s="135"/>
      <c r="L121" s="136"/>
      <c r="M121" s="137"/>
      <c r="N121" s="135">
        <v>740</v>
      </c>
      <c r="O121" s="135" t="s">
        <v>593</v>
      </c>
      <c r="P121" s="135"/>
      <c r="Q121" s="135"/>
      <c r="R121" s="135"/>
      <c r="S121" s="135"/>
      <c r="T121" s="135"/>
      <c r="U121" s="135"/>
      <c r="V121" s="138"/>
      <c r="W121" s="135"/>
      <c r="X121" s="135">
        <v>216</v>
      </c>
      <c r="Y121" s="139"/>
      <c r="Z121" s="135"/>
      <c r="AA121" s="135"/>
      <c r="AB121" s="135"/>
      <c r="AC121" s="135"/>
      <c r="AD121" s="135">
        <v>620</v>
      </c>
      <c r="AE121" s="135"/>
      <c r="AF121" s="138">
        <v>860</v>
      </c>
      <c r="AG121" s="135">
        <v>128</v>
      </c>
      <c r="AH121" s="135">
        <v>121</v>
      </c>
      <c r="AI121" s="135">
        <v>47</v>
      </c>
      <c r="AJ121" s="139" t="s">
        <v>659</v>
      </c>
      <c r="AK121" s="135"/>
      <c r="AL121" s="135"/>
      <c r="AM121" s="135"/>
      <c r="AN121" s="135"/>
      <c r="AO121" s="139" t="s">
        <v>627</v>
      </c>
      <c r="AP121" s="138"/>
      <c r="AQ121" s="135"/>
      <c r="AR121" s="135"/>
      <c r="AS121" s="135"/>
      <c r="AT121" s="135"/>
      <c r="AU121" s="135"/>
      <c r="AV121" s="135"/>
      <c r="AW121" s="135">
        <v>254</v>
      </c>
      <c r="AX121" s="557">
        <v>2618</v>
      </c>
      <c r="AY121" s="558" t="s">
        <v>378</v>
      </c>
      <c r="AZ121" s="138"/>
      <c r="BA121" s="135"/>
      <c r="BB121" s="135"/>
      <c r="BC121" s="135"/>
      <c r="BD121" s="135"/>
      <c r="BE121" s="135"/>
      <c r="BF121" s="135"/>
      <c r="BG121" s="135"/>
      <c r="BH121" s="135" t="s">
        <v>594</v>
      </c>
      <c r="BI121" s="135"/>
      <c r="BJ121" s="138"/>
      <c r="BK121" s="135"/>
      <c r="BL121" s="135"/>
      <c r="BM121" s="135"/>
      <c r="BN121" s="135"/>
      <c r="BO121" s="135"/>
      <c r="BP121" s="135"/>
      <c r="BQ121" s="135"/>
      <c r="BR121" s="135" t="s">
        <v>594</v>
      </c>
      <c r="BS121" s="135"/>
      <c r="BT121" s="138"/>
      <c r="BU121" s="135"/>
      <c r="BV121" s="135"/>
      <c r="BW121" s="135"/>
      <c r="BX121" s="135"/>
      <c r="BY121" s="135"/>
      <c r="BZ121" s="135"/>
      <c r="CA121" s="135"/>
      <c r="CB121" s="135" t="s">
        <v>594</v>
      </c>
      <c r="CC121" s="135"/>
      <c r="CD121" s="757">
        <f t="shared" si="8"/>
        <v>5604</v>
      </c>
      <c r="CE121" s="757">
        <f>SUM($D121:$CC121)</f>
        <v>5604</v>
      </c>
    </row>
    <row r="122" spans="1:83" s="410" customFormat="1" ht="14.25" customHeight="1" thickBot="1" x14ac:dyDescent="0.45">
      <c r="A122" s="753"/>
      <c r="B122" s="754"/>
      <c r="C122" s="233"/>
      <c r="D122" s="233"/>
      <c r="E122" s="233"/>
      <c r="F122" s="233"/>
      <c r="G122" s="233"/>
      <c r="H122" s="233"/>
      <c r="I122" s="233"/>
      <c r="J122" s="233"/>
      <c r="K122" s="233"/>
      <c r="L122" s="234"/>
      <c r="M122" s="235"/>
      <c r="N122" s="236"/>
      <c r="O122" s="233"/>
      <c r="P122" s="233"/>
      <c r="Q122" s="233"/>
      <c r="R122" s="233"/>
      <c r="S122" s="233"/>
      <c r="T122" s="233"/>
      <c r="U122" s="233"/>
      <c r="V122" s="237"/>
      <c r="W122" s="233"/>
      <c r="X122" s="236" t="s">
        <v>379</v>
      </c>
      <c r="Y122" s="233"/>
      <c r="Z122" s="233"/>
      <c r="AA122" s="233"/>
      <c r="AB122" s="233"/>
      <c r="AC122" s="233"/>
      <c r="AD122" s="236" t="s">
        <v>380</v>
      </c>
      <c r="AE122" s="236"/>
      <c r="AF122" s="238" t="s">
        <v>591</v>
      </c>
      <c r="AG122" s="233"/>
      <c r="AH122" s="233"/>
      <c r="AI122" s="233"/>
      <c r="AJ122" s="233"/>
      <c r="AK122" s="233"/>
      <c r="AL122" s="233"/>
      <c r="AM122" s="233"/>
      <c r="AN122" s="233"/>
      <c r="AO122" s="233"/>
      <c r="AP122" s="237"/>
      <c r="AQ122" s="233"/>
      <c r="AR122" s="233"/>
      <c r="AS122" s="233"/>
      <c r="AT122" s="233"/>
      <c r="AU122" s="233"/>
      <c r="AV122" s="233"/>
      <c r="AW122" s="233"/>
      <c r="AX122" s="234"/>
      <c r="AY122" s="239"/>
      <c r="AZ122" s="237"/>
      <c r="BA122" s="233"/>
      <c r="BB122" s="233"/>
      <c r="BC122" s="233"/>
      <c r="BD122" s="233"/>
      <c r="BE122" s="233"/>
      <c r="BF122" s="233"/>
      <c r="BG122" s="233"/>
      <c r="BH122" s="233">
        <v>1000</v>
      </c>
      <c r="BI122" s="233"/>
      <c r="BJ122" s="237"/>
      <c r="BK122" s="233"/>
      <c r="BL122" s="233"/>
      <c r="BM122" s="233"/>
      <c r="BN122" s="233"/>
      <c r="BO122" s="233"/>
      <c r="BP122" s="233"/>
      <c r="BQ122" s="233"/>
      <c r="BR122" s="233">
        <v>1000</v>
      </c>
      <c r="BS122" s="233"/>
      <c r="BT122" s="237"/>
      <c r="BU122" s="233"/>
      <c r="BV122" s="233"/>
      <c r="BW122" s="233"/>
      <c r="BX122" s="233"/>
      <c r="BY122" s="233"/>
      <c r="BZ122" s="233"/>
      <c r="CA122" s="233"/>
      <c r="CB122" s="233">
        <v>1000</v>
      </c>
      <c r="CC122" s="233"/>
      <c r="CD122" s="778"/>
      <c r="CE122" s="778">
        <f>SUM($D122:$CC122)</f>
        <v>3000</v>
      </c>
    </row>
    <row r="123" spans="1:83" s="410" customFormat="1" ht="14.25" customHeight="1" x14ac:dyDescent="0.4">
      <c r="A123" s="779" t="s">
        <v>381</v>
      </c>
      <c r="B123" s="780"/>
      <c r="C123" s="173"/>
      <c r="D123" s="173"/>
      <c r="E123" s="173"/>
      <c r="F123" s="173"/>
      <c r="G123" s="173"/>
      <c r="H123" s="173"/>
      <c r="I123" s="173"/>
      <c r="J123" s="173"/>
      <c r="K123" s="173"/>
      <c r="L123" s="174"/>
      <c r="M123" s="175"/>
      <c r="N123" s="173"/>
      <c r="O123" s="173"/>
      <c r="P123" s="173"/>
      <c r="Q123" s="173"/>
      <c r="R123" s="173"/>
      <c r="S123" s="173"/>
      <c r="T123" s="173"/>
      <c r="U123" s="173"/>
      <c r="V123" s="176"/>
      <c r="W123" s="173"/>
      <c r="X123" s="173"/>
      <c r="Y123" s="173"/>
      <c r="Z123" s="173"/>
      <c r="AA123" s="173"/>
      <c r="AB123" s="173"/>
      <c r="AC123" s="173"/>
      <c r="AD123" s="173"/>
      <c r="AE123" s="173"/>
      <c r="AF123" s="176"/>
      <c r="AG123" s="173"/>
      <c r="AH123" s="173"/>
      <c r="AI123" s="173"/>
      <c r="AJ123" s="173"/>
      <c r="AK123" s="173"/>
      <c r="AL123" s="173"/>
      <c r="AM123" s="173"/>
      <c r="AN123" s="173"/>
      <c r="AO123" s="173"/>
      <c r="AP123" s="176"/>
      <c r="AQ123" s="173"/>
      <c r="AR123" s="173"/>
      <c r="AS123" s="173"/>
      <c r="AT123" s="173"/>
      <c r="AU123" s="173"/>
      <c r="AV123" s="173"/>
      <c r="AW123" s="173"/>
      <c r="AX123" s="174"/>
      <c r="AY123" s="177"/>
      <c r="AZ123" s="176"/>
      <c r="BA123" s="173"/>
      <c r="BB123" s="173"/>
      <c r="BC123" s="173"/>
      <c r="BD123" s="173"/>
      <c r="BE123" s="173"/>
      <c r="BF123" s="173"/>
      <c r="BG123" s="173"/>
      <c r="BH123" s="173"/>
      <c r="BI123" s="173"/>
      <c r="BJ123" s="176"/>
      <c r="BK123" s="173"/>
      <c r="BL123" s="173"/>
      <c r="BM123" s="173"/>
      <c r="BN123" s="173"/>
      <c r="BO123" s="173"/>
      <c r="BP123" s="173"/>
      <c r="BQ123" s="173"/>
      <c r="BR123" s="173"/>
      <c r="BS123" s="173"/>
      <c r="BT123" s="176"/>
      <c r="BU123" s="173"/>
      <c r="BV123" s="173"/>
      <c r="BW123" s="173"/>
      <c r="BX123" s="173"/>
      <c r="BY123" s="173"/>
      <c r="BZ123" s="173"/>
      <c r="CA123" s="173"/>
      <c r="CB123" s="173"/>
      <c r="CC123" s="173"/>
      <c r="CD123" s="178">
        <f>SUM(C123:CC123)</f>
        <v>0</v>
      </c>
      <c r="CE123" s="178">
        <f>SUM(D123:CD123)</f>
        <v>0</v>
      </c>
    </row>
    <row r="124" spans="1:83" s="410" customFormat="1" ht="14.25" customHeight="1" x14ac:dyDescent="0.4">
      <c r="A124" s="759" t="s">
        <v>382</v>
      </c>
      <c r="B124" s="767"/>
      <c r="C124" s="95"/>
      <c r="D124" s="95"/>
      <c r="E124" s="95"/>
      <c r="F124" s="95"/>
      <c r="G124" s="95"/>
      <c r="H124" s="95"/>
      <c r="I124" s="95"/>
      <c r="J124" s="95"/>
      <c r="K124" s="95"/>
      <c r="L124" s="96"/>
      <c r="M124" s="97"/>
      <c r="N124" s="95">
        <v>1300</v>
      </c>
      <c r="O124" s="108" t="s">
        <v>384</v>
      </c>
      <c r="P124" s="95"/>
      <c r="Q124" s="95"/>
      <c r="R124" s="95"/>
      <c r="S124" s="95" t="s">
        <v>640</v>
      </c>
      <c r="T124" s="95">
        <v>178</v>
      </c>
      <c r="U124" s="95">
        <v>1806</v>
      </c>
      <c r="V124" s="98"/>
      <c r="W124" s="95"/>
      <c r="X124" s="95" t="s">
        <v>383</v>
      </c>
      <c r="Y124" s="95">
        <v>2048</v>
      </c>
      <c r="Z124" s="95">
        <v>2122</v>
      </c>
      <c r="AA124" s="108" t="s">
        <v>384</v>
      </c>
      <c r="AB124" s="95"/>
      <c r="AC124" s="95"/>
      <c r="AD124" s="108"/>
      <c r="AE124" s="95"/>
      <c r="AF124" s="98" t="s">
        <v>385</v>
      </c>
      <c r="AG124" s="95">
        <v>1940</v>
      </c>
      <c r="AH124" s="95"/>
      <c r="AI124" s="95"/>
      <c r="AJ124" s="95"/>
      <c r="AK124" s="95"/>
      <c r="AL124" s="95">
        <v>2601</v>
      </c>
      <c r="AM124" s="108" t="s">
        <v>628</v>
      </c>
      <c r="AN124" s="95"/>
      <c r="AO124" s="95"/>
      <c r="AP124" s="98"/>
      <c r="AQ124" s="95"/>
      <c r="AR124" s="95"/>
      <c r="AS124" s="95"/>
      <c r="AT124" s="95">
        <v>3847</v>
      </c>
      <c r="AU124" s="108"/>
      <c r="AV124" s="95" t="s">
        <v>386</v>
      </c>
      <c r="AW124" s="95">
        <v>313</v>
      </c>
      <c r="AX124" s="96"/>
      <c r="AY124" s="99"/>
      <c r="AZ124" s="98" t="s">
        <v>387</v>
      </c>
      <c r="BA124" s="95">
        <v>1900</v>
      </c>
      <c r="BB124" s="95"/>
      <c r="BC124" s="95"/>
      <c r="BD124" s="95"/>
      <c r="BE124" s="95"/>
      <c r="BF124" s="95"/>
      <c r="BG124" s="95" t="s">
        <v>387</v>
      </c>
      <c r="BH124" s="95">
        <v>1900</v>
      </c>
      <c r="BI124" s="95"/>
      <c r="BJ124" s="98"/>
      <c r="BK124" s="95"/>
      <c r="BL124" s="95"/>
      <c r="BM124" s="95"/>
      <c r="BN124" s="95" t="s">
        <v>387</v>
      </c>
      <c r="BO124" s="95">
        <v>1900</v>
      </c>
      <c r="BP124" s="95"/>
      <c r="BQ124" s="95"/>
      <c r="BR124" s="95"/>
      <c r="BS124" s="95"/>
      <c r="BT124" s="98"/>
      <c r="BU124" s="95" t="s">
        <v>387</v>
      </c>
      <c r="BV124" s="95">
        <v>1900</v>
      </c>
      <c r="BW124" s="95"/>
      <c r="BX124" s="95"/>
      <c r="BY124" s="95"/>
      <c r="BZ124" s="95"/>
      <c r="CA124" s="95"/>
      <c r="CB124" s="95" t="s">
        <v>387</v>
      </c>
      <c r="CC124" s="95">
        <v>1900</v>
      </c>
      <c r="CD124" s="101">
        <f>SUM(C124:CC124)</f>
        <v>25655</v>
      </c>
      <c r="CE124" s="101">
        <f t="shared" ref="CE124:CE130" si="9">SUM($D124:$CC124)</f>
        <v>25655</v>
      </c>
    </row>
    <row r="125" spans="1:83" s="410" customFormat="1" ht="14.25" customHeight="1" x14ac:dyDescent="0.4">
      <c r="A125" s="759" t="s">
        <v>388</v>
      </c>
      <c r="B125" s="767"/>
      <c r="C125" s="95"/>
      <c r="D125" s="95"/>
      <c r="E125" s="95"/>
      <c r="F125" s="95"/>
      <c r="G125" s="95"/>
      <c r="H125" s="95"/>
      <c r="I125" s="95"/>
      <c r="J125" s="95"/>
      <c r="K125" s="95"/>
      <c r="L125" s="96" t="s">
        <v>582</v>
      </c>
      <c r="M125" s="97"/>
      <c r="N125" s="96" t="s">
        <v>389</v>
      </c>
      <c r="O125" s="96"/>
      <c r="P125" s="108"/>
      <c r="Q125" s="95"/>
      <c r="R125" s="95"/>
      <c r="S125" s="95"/>
      <c r="T125" s="95"/>
      <c r="U125" s="95"/>
      <c r="V125" s="98"/>
      <c r="W125" s="95"/>
      <c r="X125" s="95"/>
      <c r="Y125" s="95"/>
      <c r="Z125" s="95"/>
      <c r="AA125" s="95"/>
      <c r="AB125" s="95"/>
      <c r="AC125" s="95"/>
      <c r="AD125" s="95"/>
      <c r="AE125" s="95"/>
      <c r="AF125" s="98"/>
      <c r="AG125" s="95"/>
      <c r="AH125" s="95"/>
      <c r="AI125" s="108"/>
      <c r="AJ125" s="95"/>
      <c r="AK125" s="95"/>
      <c r="AL125" s="95">
        <v>29</v>
      </c>
      <c r="AM125" s="108" t="s">
        <v>390</v>
      </c>
      <c r="AN125" s="95"/>
      <c r="AO125" s="95"/>
      <c r="AP125" s="98"/>
      <c r="AQ125" s="95"/>
      <c r="AR125" s="95"/>
      <c r="AS125" s="95"/>
      <c r="AT125" s="108"/>
      <c r="AU125" s="95"/>
      <c r="AV125" s="95"/>
      <c r="AW125" s="95"/>
      <c r="AX125" s="96"/>
      <c r="AY125" s="99"/>
      <c r="AZ125" s="98" t="s">
        <v>391</v>
      </c>
      <c r="BA125" s="95">
        <v>50</v>
      </c>
      <c r="BB125" s="108"/>
      <c r="BC125" s="95"/>
      <c r="BD125" s="95"/>
      <c r="BE125" s="95"/>
      <c r="BF125" s="95"/>
      <c r="BG125" s="95" t="s">
        <v>390</v>
      </c>
      <c r="BH125" s="95">
        <v>50</v>
      </c>
      <c r="BI125" s="95"/>
      <c r="BJ125" s="98"/>
      <c r="BK125" s="95"/>
      <c r="BL125" s="95"/>
      <c r="BM125" s="108"/>
      <c r="BN125" s="95" t="s">
        <v>390</v>
      </c>
      <c r="BO125" s="95">
        <v>50</v>
      </c>
      <c r="BP125" s="95"/>
      <c r="BQ125" s="95"/>
      <c r="BR125" s="108"/>
      <c r="BS125" s="95"/>
      <c r="BT125" s="98"/>
      <c r="BU125" s="95" t="s">
        <v>390</v>
      </c>
      <c r="BV125" s="95">
        <v>50</v>
      </c>
      <c r="BW125" s="108"/>
      <c r="BX125" s="95"/>
      <c r="BY125" s="95"/>
      <c r="BZ125" s="95"/>
      <c r="CA125" s="95"/>
      <c r="CB125" s="95" t="s">
        <v>390</v>
      </c>
      <c r="CC125" s="95">
        <v>50</v>
      </c>
      <c r="CD125" s="101">
        <f>SUM(C125:CC125)</f>
        <v>279</v>
      </c>
      <c r="CE125" s="101">
        <f t="shared" si="9"/>
        <v>279</v>
      </c>
    </row>
    <row r="126" spans="1:83" s="410" customFormat="1" ht="14.25" customHeight="1" x14ac:dyDescent="0.4">
      <c r="A126" s="751" t="s">
        <v>392</v>
      </c>
      <c r="B126" s="752"/>
      <c r="C126" s="135"/>
      <c r="D126" s="135"/>
      <c r="E126" s="135"/>
      <c r="F126" s="135"/>
      <c r="G126" s="135" t="s">
        <v>393</v>
      </c>
      <c r="H126" s="135">
        <v>86</v>
      </c>
      <c r="I126" s="135"/>
      <c r="J126" s="135">
        <v>915</v>
      </c>
      <c r="K126" s="240"/>
      <c r="L126" s="136">
        <v>50</v>
      </c>
      <c r="M126" s="137"/>
      <c r="N126" s="135">
        <v>1500</v>
      </c>
      <c r="O126" s="135">
        <v>503</v>
      </c>
      <c r="P126" s="135">
        <v>68</v>
      </c>
      <c r="Q126" s="135"/>
      <c r="R126" s="135">
        <v>358</v>
      </c>
      <c r="S126" s="135">
        <v>1080</v>
      </c>
      <c r="T126" s="135"/>
      <c r="U126" s="135"/>
      <c r="V126" s="138"/>
      <c r="W126" s="135"/>
      <c r="X126" s="135"/>
      <c r="Y126" s="135"/>
      <c r="Z126" s="135" t="s">
        <v>394</v>
      </c>
      <c r="AA126" s="135">
        <v>240</v>
      </c>
      <c r="AB126" s="135">
        <v>278</v>
      </c>
      <c r="AC126" s="135"/>
      <c r="AD126" s="135">
        <v>223</v>
      </c>
      <c r="AE126" s="135"/>
      <c r="AF126" s="138">
        <v>427</v>
      </c>
      <c r="AG126" s="135">
        <v>1035</v>
      </c>
      <c r="AH126" s="135">
        <v>336</v>
      </c>
      <c r="AI126" s="135">
        <v>1649</v>
      </c>
      <c r="AJ126" s="135"/>
      <c r="AK126" s="135">
        <v>4281</v>
      </c>
      <c r="AL126" s="135">
        <v>1843</v>
      </c>
      <c r="AM126" s="139" t="s">
        <v>395</v>
      </c>
      <c r="AN126" s="135"/>
      <c r="AO126" s="139" t="s">
        <v>629</v>
      </c>
      <c r="AP126" s="138"/>
      <c r="AQ126" s="135"/>
      <c r="AR126" s="135"/>
      <c r="AS126" s="135"/>
      <c r="AT126" s="135"/>
      <c r="AU126" s="135"/>
      <c r="AV126" s="135"/>
      <c r="AW126" s="135"/>
      <c r="AX126" s="136"/>
      <c r="AY126" s="140"/>
      <c r="AZ126" s="138"/>
      <c r="BA126" s="135"/>
      <c r="BB126" s="135"/>
      <c r="BC126" s="135"/>
      <c r="BD126" s="135"/>
      <c r="BE126" s="135"/>
      <c r="BF126" s="135"/>
      <c r="BG126" s="135"/>
      <c r="BH126" s="135"/>
      <c r="BI126" s="135"/>
      <c r="BJ126" s="138"/>
      <c r="BK126" s="135"/>
      <c r="BL126" s="135"/>
      <c r="BM126" s="135"/>
      <c r="BN126" s="135"/>
      <c r="BO126" s="135"/>
      <c r="BP126" s="135"/>
      <c r="BQ126" s="135"/>
      <c r="BR126" s="135"/>
      <c r="BS126" s="135"/>
      <c r="BT126" s="138"/>
      <c r="BU126" s="135"/>
      <c r="BV126" s="135"/>
      <c r="BW126" s="135"/>
      <c r="BX126" s="135"/>
      <c r="BY126" s="135"/>
      <c r="BZ126" s="135"/>
      <c r="CA126" s="135"/>
      <c r="CB126" s="135"/>
      <c r="CC126" s="135"/>
      <c r="CD126" s="757">
        <f>SUM(C126:CC126)</f>
        <v>14872</v>
      </c>
      <c r="CE126" s="757">
        <f t="shared" si="9"/>
        <v>14872</v>
      </c>
    </row>
    <row r="127" spans="1:83" s="410" customFormat="1" ht="14.25" customHeight="1" x14ac:dyDescent="0.4">
      <c r="A127" s="753"/>
      <c r="B127" s="754"/>
      <c r="C127" s="120"/>
      <c r="D127" s="120"/>
      <c r="E127" s="120"/>
      <c r="F127" s="120"/>
      <c r="G127" s="120"/>
      <c r="H127" s="120"/>
      <c r="I127" s="120"/>
      <c r="J127" s="120" t="s">
        <v>581</v>
      </c>
      <c r="K127" s="120"/>
      <c r="L127" s="121"/>
      <c r="M127" s="122">
        <v>630</v>
      </c>
      <c r="N127" s="121"/>
      <c r="O127" s="121" t="s">
        <v>396</v>
      </c>
      <c r="P127" s="123" t="s">
        <v>397</v>
      </c>
      <c r="Q127" s="120"/>
      <c r="R127" s="120" t="s">
        <v>398</v>
      </c>
      <c r="S127" s="120" t="s">
        <v>398</v>
      </c>
      <c r="T127" s="120"/>
      <c r="U127" s="120"/>
      <c r="V127" s="124"/>
      <c r="W127" s="120"/>
      <c r="X127" s="120"/>
      <c r="Y127" s="120"/>
      <c r="Z127" s="120"/>
      <c r="AA127" s="120"/>
      <c r="AB127" s="120" t="s">
        <v>399</v>
      </c>
      <c r="AC127" s="120"/>
      <c r="AD127" s="120" t="s">
        <v>400</v>
      </c>
      <c r="AE127" s="120"/>
      <c r="AF127" s="124" t="s">
        <v>401</v>
      </c>
      <c r="AG127" s="120"/>
      <c r="AH127" s="120" t="s">
        <v>402</v>
      </c>
      <c r="AI127" s="123" t="s">
        <v>657</v>
      </c>
      <c r="AJ127" s="120"/>
      <c r="AK127" s="123" t="s">
        <v>563</v>
      </c>
      <c r="AL127" s="120"/>
      <c r="AM127" s="123"/>
      <c r="AN127" s="120"/>
      <c r="AO127" s="120"/>
      <c r="AP127" s="124"/>
      <c r="AQ127" s="120"/>
      <c r="AR127" s="120"/>
      <c r="AS127" s="120"/>
      <c r="AT127" s="120"/>
      <c r="AU127" s="120"/>
      <c r="AV127" s="120"/>
      <c r="AW127" s="120"/>
      <c r="AX127" s="121"/>
      <c r="AY127" s="125"/>
      <c r="AZ127" s="124"/>
      <c r="BA127" s="120"/>
      <c r="BB127" s="120"/>
      <c r="BC127" s="120"/>
      <c r="BD127" s="120"/>
      <c r="BE127" s="120"/>
      <c r="BF127" s="120"/>
      <c r="BG127" s="120"/>
      <c r="BH127" s="120"/>
      <c r="BI127" s="120"/>
      <c r="BJ127" s="124"/>
      <c r="BK127" s="120"/>
      <c r="BL127" s="120"/>
      <c r="BM127" s="120"/>
      <c r="BN127" s="120"/>
      <c r="BO127" s="120"/>
      <c r="BP127" s="120"/>
      <c r="BQ127" s="120"/>
      <c r="BR127" s="120"/>
      <c r="BS127" s="120"/>
      <c r="BT127" s="124"/>
      <c r="BU127" s="120"/>
      <c r="BV127" s="120"/>
      <c r="BW127" s="120"/>
      <c r="BX127" s="120"/>
      <c r="BY127" s="120"/>
      <c r="BZ127" s="120"/>
      <c r="CA127" s="120"/>
      <c r="CB127" s="120"/>
      <c r="CC127" s="120"/>
      <c r="CD127" s="772"/>
      <c r="CE127" s="772">
        <f t="shared" si="9"/>
        <v>630</v>
      </c>
    </row>
    <row r="128" spans="1:83" s="410" customFormat="1" ht="14.25" customHeight="1" x14ac:dyDescent="0.4">
      <c r="A128" s="755"/>
      <c r="B128" s="756"/>
      <c r="C128" s="143"/>
      <c r="D128" s="143"/>
      <c r="E128" s="143"/>
      <c r="F128" s="143"/>
      <c r="G128" s="143"/>
      <c r="H128" s="143"/>
      <c r="I128" s="143"/>
      <c r="J128" s="143" t="s">
        <v>583</v>
      </c>
      <c r="K128" s="143"/>
      <c r="L128" s="144"/>
      <c r="M128" s="427" t="s">
        <v>533</v>
      </c>
      <c r="N128" s="143"/>
      <c r="O128" s="143"/>
      <c r="P128" s="143"/>
      <c r="Q128" s="143"/>
      <c r="R128" s="143"/>
      <c r="S128" s="143"/>
      <c r="T128" s="147" t="s">
        <v>639</v>
      </c>
      <c r="U128" s="143"/>
      <c r="V128" s="146"/>
      <c r="W128" s="143"/>
      <c r="X128" s="143"/>
      <c r="Y128" s="143"/>
      <c r="Z128" s="143"/>
      <c r="AA128" s="143" t="s">
        <v>403</v>
      </c>
      <c r="AB128" s="143"/>
      <c r="AC128" s="143"/>
      <c r="AD128" s="143"/>
      <c r="AE128" s="143"/>
      <c r="AF128" s="146"/>
      <c r="AG128" s="143" t="s">
        <v>404</v>
      </c>
      <c r="AH128" s="147"/>
      <c r="AI128" s="143"/>
      <c r="AJ128" s="143"/>
      <c r="AK128" s="143"/>
      <c r="AL128" s="143"/>
      <c r="AM128" s="143"/>
      <c r="AN128" s="143"/>
      <c r="AO128" s="143"/>
      <c r="AP128" s="146"/>
      <c r="AQ128" s="143"/>
      <c r="AR128" s="143"/>
      <c r="AS128" s="143"/>
      <c r="AT128" s="143"/>
      <c r="AU128" s="143"/>
      <c r="AV128" s="143"/>
      <c r="AW128" s="143"/>
      <c r="AX128" s="144"/>
      <c r="AY128" s="148"/>
      <c r="AZ128" s="146"/>
      <c r="BA128" s="143"/>
      <c r="BB128" s="143"/>
      <c r="BC128" s="143"/>
      <c r="BD128" s="143"/>
      <c r="BE128" s="143"/>
      <c r="BF128" s="143"/>
      <c r="BG128" s="143"/>
      <c r="BH128" s="143"/>
      <c r="BI128" s="143"/>
      <c r="BJ128" s="146"/>
      <c r="BK128" s="143"/>
      <c r="BL128" s="143"/>
      <c r="BM128" s="143"/>
      <c r="BN128" s="143"/>
      <c r="BO128" s="143"/>
      <c r="BP128" s="143"/>
      <c r="BQ128" s="143"/>
      <c r="BR128" s="143"/>
      <c r="BS128" s="143"/>
      <c r="BT128" s="146"/>
      <c r="BU128" s="143"/>
      <c r="BV128" s="143"/>
      <c r="BW128" s="143"/>
      <c r="BX128" s="143"/>
      <c r="BY128" s="143"/>
      <c r="BZ128" s="143"/>
      <c r="CA128" s="143"/>
      <c r="CB128" s="143"/>
      <c r="CC128" s="143"/>
      <c r="CD128" s="773"/>
      <c r="CE128" s="773">
        <f t="shared" si="9"/>
        <v>0</v>
      </c>
    </row>
    <row r="129" spans="1:84" s="410" customFormat="1" ht="14.25" customHeight="1" x14ac:dyDescent="0.4">
      <c r="A129" s="774" t="s">
        <v>405</v>
      </c>
      <c r="B129" s="775"/>
      <c r="C129" s="135"/>
      <c r="D129" s="135"/>
      <c r="E129" s="135"/>
      <c r="F129" s="135"/>
      <c r="G129" s="135"/>
      <c r="H129" s="135">
        <v>815</v>
      </c>
      <c r="I129" s="135">
        <v>180</v>
      </c>
      <c r="J129" s="135">
        <v>6893</v>
      </c>
      <c r="K129" s="135"/>
      <c r="L129" s="136">
        <v>710</v>
      </c>
      <c r="M129" s="137"/>
      <c r="N129" s="135">
        <v>6983</v>
      </c>
      <c r="O129" s="135"/>
      <c r="P129" s="135">
        <v>29</v>
      </c>
      <c r="Q129" s="135">
        <v>337</v>
      </c>
      <c r="R129" s="135">
        <v>2694</v>
      </c>
      <c r="S129" s="135"/>
      <c r="T129" s="135">
        <v>22394</v>
      </c>
      <c r="U129" s="135"/>
      <c r="V129" s="138"/>
      <c r="W129" s="135">
        <v>2369</v>
      </c>
      <c r="X129" s="135"/>
      <c r="Y129" s="135">
        <v>3392</v>
      </c>
      <c r="Z129" s="135"/>
      <c r="AA129" s="135">
        <v>392</v>
      </c>
      <c r="AB129" s="135">
        <v>324</v>
      </c>
      <c r="AC129" s="135"/>
      <c r="AD129" s="135">
        <v>596</v>
      </c>
      <c r="AE129" s="135">
        <v>200</v>
      </c>
      <c r="AF129" s="138"/>
      <c r="AG129" s="135"/>
      <c r="AH129" s="139"/>
      <c r="AI129" s="135"/>
      <c r="AJ129" s="139"/>
      <c r="AK129" s="135"/>
      <c r="AL129" s="135"/>
      <c r="AM129" s="135"/>
      <c r="AN129" s="135"/>
      <c r="AO129" s="135"/>
      <c r="AP129" s="138"/>
      <c r="AQ129" s="135"/>
      <c r="AR129" s="135"/>
      <c r="AS129" s="135"/>
      <c r="AT129" s="135"/>
      <c r="AU129" s="135"/>
      <c r="AV129" s="135"/>
      <c r="AW129" s="135"/>
      <c r="AX129" s="136"/>
      <c r="AY129" s="156" t="s">
        <v>406</v>
      </c>
      <c r="AZ129" s="138"/>
      <c r="BA129" s="135"/>
      <c r="BB129" s="135"/>
      <c r="BC129" s="135"/>
      <c r="BD129" s="135"/>
      <c r="BE129" s="135"/>
      <c r="BF129" s="135"/>
      <c r="BG129" s="135"/>
      <c r="BH129" s="135"/>
      <c r="BI129" s="135"/>
      <c r="BJ129" s="138"/>
      <c r="BK129" s="135"/>
      <c r="BL129" s="135"/>
      <c r="BM129" s="135"/>
      <c r="BN129" s="135"/>
      <c r="BO129" s="135"/>
      <c r="BP129" s="135"/>
      <c r="BQ129" s="135"/>
      <c r="BR129" s="135"/>
      <c r="BS129" s="135"/>
      <c r="BT129" s="138"/>
      <c r="BU129" s="135"/>
      <c r="BV129" s="135"/>
      <c r="BW129" s="135"/>
      <c r="BX129" s="135"/>
      <c r="BY129" s="135"/>
      <c r="BZ129" s="135"/>
      <c r="CA129" s="135"/>
      <c r="CB129" s="135"/>
      <c r="CC129" s="135"/>
      <c r="CD129" s="757">
        <f>SUM(C129:CC129)</f>
        <v>48308</v>
      </c>
      <c r="CE129" s="757">
        <f t="shared" si="9"/>
        <v>48308</v>
      </c>
    </row>
    <row r="130" spans="1:84" s="410" customFormat="1" ht="14.25" customHeight="1" x14ac:dyDescent="0.4">
      <c r="A130" s="755"/>
      <c r="B130" s="756"/>
      <c r="C130" s="143"/>
      <c r="D130" s="143"/>
      <c r="E130" s="143"/>
      <c r="F130" s="143"/>
      <c r="G130" s="143"/>
      <c r="H130" s="143"/>
      <c r="I130" s="143" t="s">
        <v>407</v>
      </c>
      <c r="J130" s="143"/>
      <c r="K130" s="143"/>
      <c r="L130" s="144" t="s">
        <v>577</v>
      </c>
      <c r="M130" s="145">
        <v>135</v>
      </c>
      <c r="N130" s="147" t="s">
        <v>408</v>
      </c>
      <c r="O130" s="143"/>
      <c r="P130" s="147" t="s">
        <v>409</v>
      </c>
      <c r="Q130" s="147" t="s">
        <v>410</v>
      </c>
      <c r="R130" s="143" t="s">
        <v>398</v>
      </c>
      <c r="S130" s="143"/>
      <c r="T130" s="143"/>
      <c r="U130" s="143"/>
      <c r="V130" s="146"/>
      <c r="W130" s="143" t="s">
        <v>411</v>
      </c>
      <c r="X130" s="143"/>
      <c r="Y130" s="143" t="s">
        <v>412</v>
      </c>
      <c r="Z130" s="143"/>
      <c r="AA130" s="143">
        <v>319</v>
      </c>
      <c r="AB130" s="143"/>
      <c r="AC130" s="143"/>
      <c r="AD130" s="143" t="s">
        <v>413</v>
      </c>
      <c r="AE130" s="147" t="s">
        <v>654</v>
      </c>
      <c r="AF130" s="146"/>
      <c r="AG130" s="143"/>
      <c r="AH130" s="143"/>
      <c r="AI130" s="143"/>
      <c r="AJ130" s="143"/>
      <c r="AK130" s="143"/>
      <c r="AL130" s="143"/>
      <c r="AM130" s="143"/>
      <c r="AN130" s="143"/>
      <c r="AO130" s="143"/>
      <c r="AP130" s="146"/>
      <c r="AQ130" s="143"/>
      <c r="AR130" s="143"/>
      <c r="AS130" s="143"/>
      <c r="AT130" s="143"/>
      <c r="AU130" s="143"/>
      <c r="AV130" s="143"/>
      <c r="AW130" s="143"/>
      <c r="AX130" s="144"/>
      <c r="AY130" s="148"/>
      <c r="AZ130" s="146"/>
      <c r="BA130" s="143"/>
      <c r="BB130" s="143"/>
      <c r="BC130" s="143"/>
      <c r="BD130" s="143"/>
      <c r="BE130" s="143"/>
      <c r="BF130" s="143"/>
      <c r="BG130" s="143"/>
      <c r="BH130" s="143"/>
      <c r="BI130" s="143"/>
      <c r="BJ130" s="146"/>
      <c r="BK130" s="143"/>
      <c r="BL130" s="143"/>
      <c r="BM130" s="143"/>
      <c r="BN130" s="143"/>
      <c r="BO130" s="143"/>
      <c r="BP130" s="143"/>
      <c r="BQ130" s="143"/>
      <c r="BR130" s="143"/>
      <c r="BS130" s="143"/>
      <c r="BT130" s="146"/>
      <c r="BU130" s="143"/>
      <c r="BV130" s="143"/>
      <c r="BW130" s="143"/>
      <c r="BX130" s="143"/>
      <c r="BY130" s="143"/>
      <c r="BZ130" s="143"/>
      <c r="CA130" s="143"/>
      <c r="CB130" s="143"/>
      <c r="CC130" s="143"/>
      <c r="CD130" s="773"/>
      <c r="CE130" s="773">
        <f t="shared" si="9"/>
        <v>454</v>
      </c>
    </row>
    <row r="131" spans="1:84" s="410" customFormat="1" ht="14.25" customHeight="1" x14ac:dyDescent="0.4">
      <c r="A131" s="759"/>
      <c r="B131" s="767"/>
      <c r="C131" s="95"/>
      <c r="D131" s="95"/>
      <c r="E131" s="95"/>
      <c r="F131" s="95"/>
      <c r="G131" s="95"/>
      <c r="H131" s="95"/>
      <c r="I131" s="95"/>
      <c r="J131" s="95"/>
      <c r="K131" s="95"/>
      <c r="L131" s="96"/>
      <c r="M131" s="217" t="s">
        <v>414</v>
      </c>
      <c r="N131" s="95"/>
      <c r="O131" s="95"/>
      <c r="P131" s="95"/>
      <c r="Q131" s="95"/>
      <c r="R131" s="95"/>
      <c r="S131" s="95"/>
      <c r="T131" s="95"/>
      <c r="U131" s="95"/>
      <c r="V131" s="98"/>
      <c r="W131" s="95"/>
      <c r="X131" s="95"/>
      <c r="Y131" s="95"/>
      <c r="Z131" s="95"/>
      <c r="AA131" s="95" t="s">
        <v>415</v>
      </c>
      <c r="AB131" s="95"/>
      <c r="AC131" s="95"/>
      <c r="AD131" s="95"/>
      <c r="AE131" s="95"/>
      <c r="AF131" s="98"/>
      <c r="AG131" s="95"/>
      <c r="AH131" s="95"/>
      <c r="AI131" s="95"/>
      <c r="AJ131" s="95"/>
      <c r="AK131" s="95"/>
      <c r="AL131" s="95"/>
      <c r="AM131" s="95"/>
      <c r="AN131" s="95"/>
      <c r="AO131" s="95"/>
      <c r="AP131" s="98"/>
      <c r="AQ131" s="95"/>
      <c r="AR131" s="95"/>
      <c r="AS131" s="95"/>
      <c r="AT131" s="95"/>
      <c r="AU131" s="95"/>
      <c r="AV131" s="95"/>
      <c r="AW131" s="95"/>
      <c r="AX131" s="96"/>
      <c r="AY131" s="99"/>
      <c r="AZ131" s="98"/>
      <c r="BA131" s="95"/>
      <c r="BB131" s="95"/>
      <c r="BC131" s="95"/>
      <c r="BD131" s="95"/>
      <c r="BE131" s="95"/>
      <c r="BF131" s="95"/>
      <c r="BG131" s="95"/>
      <c r="BH131" s="95"/>
      <c r="BI131" s="95"/>
      <c r="BJ131" s="98"/>
      <c r="BK131" s="95"/>
      <c r="BL131" s="95"/>
      <c r="BM131" s="95"/>
      <c r="BN131" s="95"/>
      <c r="BO131" s="95"/>
      <c r="BP131" s="95"/>
      <c r="BQ131" s="95"/>
      <c r="BR131" s="95"/>
      <c r="BS131" s="95"/>
      <c r="BT131" s="98"/>
      <c r="BU131" s="95"/>
      <c r="BV131" s="95"/>
      <c r="BW131" s="95"/>
      <c r="BX131" s="95"/>
      <c r="BY131" s="95"/>
      <c r="BZ131" s="95"/>
      <c r="CA131" s="95"/>
      <c r="CB131" s="95"/>
      <c r="CC131" s="95"/>
      <c r="CD131" s="101">
        <f>SUM(C131:CC131)</f>
        <v>0</v>
      </c>
      <c r="CE131" s="101">
        <f>SUM(D131:CD131)</f>
        <v>0</v>
      </c>
    </row>
    <row r="132" spans="1:84" s="410" customFormat="1" ht="14.25" customHeight="1" thickBot="1" x14ac:dyDescent="0.45">
      <c r="A132" s="759"/>
      <c r="B132" s="760"/>
      <c r="C132" s="95"/>
      <c r="D132" s="95"/>
      <c r="E132" s="95"/>
      <c r="F132" s="95"/>
      <c r="G132" s="95"/>
      <c r="H132" s="95"/>
      <c r="I132" s="95"/>
      <c r="J132" s="95"/>
      <c r="K132" s="95"/>
      <c r="L132" s="96"/>
      <c r="M132" s="97"/>
      <c r="N132" s="95"/>
      <c r="O132" s="95"/>
      <c r="P132" s="95"/>
      <c r="Q132" s="95"/>
      <c r="R132" s="95"/>
      <c r="S132" s="95"/>
      <c r="T132" s="95"/>
      <c r="U132" s="95"/>
      <c r="V132" s="98"/>
      <c r="W132" s="95"/>
      <c r="X132" s="95"/>
      <c r="Y132" s="95"/>
      <c r="Z132" s="95"/>
      <c r="AA132" s="95"/>
      <c r="AB132" s="95"/>
      <c r="AC132" s="95"/>
      <c r="AD132" s="95"/>
      <c r="AE132" s="95"/>
      <c r="AF132" s="98"/>
      <c r="AG132" s="95"/>
      <c r="AH132" s="95"/>
      <c r="AI132" s="95"/>
      <c r="AJ132" s="95"/>
      <c r="AK132" s="95"/>
      <c r="AL132" s="95"/>
      <c r="AM132" s="95"/>
      <c r="AN132" s="95"/>
      <c r="AO132" s="95"/>
      <c r="AP132" s="98"/>
      <c r="AQ132" s="95"/>
      <c r="AR132" s="95"/>
      <c r="AS132" s="95"/>
      <c r="AT132" s="95"/>
      <c r="AU132" s="95"/>
      <c r="AV132" s="95"/>
      <c r="AW132" s="95"/>
      <c r="AX132" s="96"/>
      <c r="AY132" s="99"/>
      <c r="AZ132" s="98"/>
      <c r="BA132" s="95"/>
      <c r="BB132" s="95"/>
      <c r="BC132" s="95"/>
      <c r="BD132" s="95"/>
      <c r="BE132" s="95"/>
      <c r="BF132" s="95"/>
      <c r="BG132" s="95"/>
      <c r="BH132" s="95"/>
      <c r="BI132" s="95"/>
      <c r="BJ132" s="98"/>
      <c r="BK132" s="95"/>
      <c r="BL132" s="95"/>
      <c r="BM132" s="95"/>
      <c r="BN132" s="95"/>
      <c r="BO132" s="95"/>
      <c r="BP132" s="95"/>
      <c r="BQ132" s="95"/>
      <c r="BR132" s="95"/>
      <c r="BS132" s="95"/>
      <c r="BT132" s="98"/>
      <c r="BU132" s="95"/>
      <c r="BV132" s="95"/>
      <c r="BW132" s="95"/>
      <c r="BX132" s="95"/>
      <c r="BY132" s="95"/>
      <c r="BZ132" s="95"/>
      <c r="CA132" s="95"/>
      <c r="CB132" s="95"/>
      <c r="CC132" s="95"/>
      <c r="CD132" s="101">
        <f>SUM(C132:CC132)</f>
        <v>0</v>
      </c>
      <c r="CE132" s="101">
        <f>SUM(D132:CD132)</f>
        <v>0</v>
      </c>
    </row>
    <row r="133" spans="1:84" ht="14.25" customHeight="1" thickTop="1" x14ac:dyDescent="0.4">
      <c r="A133" s="761" t="s">
        <v>416</v>
      </c>
      <c r="B133" s="762"/>
      <c r="C133" s="241">
        <f t="shared" ref="C133:BN133" si="10">SUM(C90:C132)</f>
        <v>45560</v>
      </c>
      <c r="D133" s="241">
        <f t="shared" si="10"/>
        <v>17347.704081632652</v>
      </c>
      <c r="E133" s="241">
        <f t="shared" si="10"/>
        <v>670.14749999999992</v>
      </c>
      <c r="F133" s="241">
        <f t="shared" si="10"/>
        <v>244.08333333333334</v>
      </c>
      <c r="G133" s="241">
        <f t="shared" si="10"/>
        <v>0</v>
      </c>
      <c r="H133" s="241">
        <f t="shared" si="10"/>
        <v>1097</v>
      </c>
      <c r="I133" s="241">
        <f t="shared" si="10"/>
        <v>400</v>
      </c>
      <c r="J133" s="241">
        <f t="shared" si="10"/>
        <v>7858</v>
      </c>
      <c r="K133" s="241">
        <f t="shared" si="10"/>
        <v>0</v>
      </c>
      <c r="L133" s="248">
        <f t="shared" si="10"/>
        <v>16022</v>
      </c>
      <c r="M133" s="241">
        <f t="shared" si="10"/>
        <v>5319</v>
      </c>
      <c r="N133" s="241">
        <f t="shared" si="10"/>
        <v>13208</v>
      </c>
      <c r="O133" s="241">
        <f t="shared" si="10"/>
        <v>3643</v>
      </c>
      <c r="P133" s="241">
        <f t="shared" si="10"/>
        <v>1129</v>
      </c>
      <c r="Q133" s="241">
        <f t="shared" si="10"/>
        <v>1609</v>
      </c>
      <c r="R133" s="241">
        <f t="shared" si="10"/>
        <v>3812</v>
      </c>
      <c r="S133" s="241">
        <f t="shared" si="10"/>
        <v>1852</v>
      </c>
      <c r="T133" s="241">
        <f t="shared" si="10"/>
        <v>22572</v>
      </c>
      <c r="U133" s="241">
        <f t="shared" si="10"/>
        <v>6807</v>
      </c>
      <c r="V133" s="248">
        <f t="shared" si="10"/>
        <v>2781</v>
      </c>
      <c r="W133" s="241">
        <f t="shared" si="10"/>
        <v>31794</v>
      </c>
      <c r="X133" s="241">
        <f t="shared" si="10"/>
        <v>4567</v>
      </c>
      <c r="Y133" s="241">
        <f t="shared" si="10"/>
        <v>6953</v>
      </c>
      <c r="Z133" s="241">
        <f t="shared" si="10"/>
        <v>2506</v>
      </c>
      <c r="AA133" s="241">
        <f t="shared" si="10"/>
        <v>8997</v>
      </c>
      <c r="AB133" s="241">
        <f t="shared" si="10"/>
        <v>5992</v>
      </c>
      <c r="AC133" s="241">
        <f t="shared" si="10"/>
        <v>6047</v>
      </c>
      <c r="AD133" s="241">
        <f t="shared" si="10"/>
        <v>4951</v>
      </c>
      <c r="AE133" s="241">
        <f t="shared" si="10"/>
        <v>731</v>
      </c>
      <c r="AF133" s="248">
        <f t="shared" si="10"/>
        <v>4323</v>
      </c>
      <c r="AG133" s="241">
        <f t="shared" si="10"/>
        <v>4614</v>
      </c>
      <c r="AH133" s="241">
        <f t="shared" si="10"/>
        <v>4908</v>
      </c>
      <c r="AI133" s="241">
        <f t="shared" si="10"/>
        <v>9456</v>
      </c>
      <c r="AJ133" s="241">
        <f t="shared" si="10"/>
        <v>5510</v>
      </c>
      <c r="AK133" s="241">
        <f t="shared" si="10"/>
        <v>18938</v>
      </c>
      <c r="AL133" s="241">
        <f t="shared" si="10"/>
        <v>14598</v>
      </c>
      <c r="AM133" s="241">
        <f t="shared" si="10"/>
        <v>12606</v>
      </c>
      <c r="AN133" s="241">
        <f t="shared" si="10"/>
        <v>11171</v>
      </c>
      <c r="AO133" s="241">
        <f t="shared" si="10"/>
        <v>5244</v>
      </c>
      <c r="AP133" s="248">
        <f t="shared" si="10"/>
        <v>4204</v>
      </c>
      <c r="AQ133" s="241">
        <f t="shared" si="10"/>
        <v>1599</v>
      </c>
      <c r="AR133" s="241">
        <f t="shared" si="10"/>
        <v>1584</v>
      </c>
      <c r="AS133" s="241">
        <f t="shared" si="10"/>
        <v>3188</v>
      </c>
      <c r="AT133" s="241">
        <f t="shared" si="10"/>
        <v>7399</v>
      </c>
      <c r="AU133" s="241">
        <f t="shared" si="10"/>
        <v>11828</v>
      </c>
      <c r="AV133" s="241">
        <f t="shared" si="10"/>
        <v>10249</v>
      </c>
      <c r="AW133" s="241">
        <f t="shared" si="10"/>
        <v>6511</v>
      </c>
      <c r="AX133" s="242">
        <f t="shared" si="10"/>
        <v>20340</v>
      </c>
      <c r="AY133" s="243">
        <f>SUM(AY90:AY132)</f>
        <v>9470</v>
      </c>
      <c r="AZ133" s="241">
        <f t="shared" si="10"/>
        <v>3100</v>
      </c>
      <c r="BA133" s="241">
        <f t="shared" si="10"/>
        <v>113650</v>
      </c>
      <c r="BB133" s="241">
        <f t="shared" si="10"/>
        <v>3100</v>
      </c>
      <c r="BC133" s="241">
        <f t="shared" si="10"/>
        <v>3800</v>
      </c>
      <c r="BD133" s="241">
        <f t="shared" si="10"/>
        <v>3500</v>
      </c>
      <c r="BE133" s="241">
        <f t="shared" si="10"/>
        <v>5000</v>
      </c>
      <c r="BF133" s="241">
        <f t="shared" si="10"/>
        <v>10500</v>
      </c>
      <c r="BG133" s="241">
        <f t="shared" si="10"/>
        <v>3500</v>
      </c>
      <c r="BH133" s="241">
        <f t="shared" si="10"/>
        <v>6450</v>
      </c>
      <c r="BI133" s="241">
        <f t="shared" si="10"/>
        <v>3500</v>
      </c>
      <c r="BJ133" s="241">
        <f t="shared" si="10"/>
        <v>3800</v>
      </c>
      <c r="BK133" s="241">
        <f t="shared" si="10"/>
        <v>6500</v>
      </c>
      <c r="BL133" s="241">
        <f t="shared" si="10"/>
        <v>13500</v>
      </c>
      <c r="BM133" s="241">
        <f t="shared" si="10"/>
        <v>3500</v>
      </c>
      <c r="BN133" s="241">
        <f t="shared" si="10"/>
        <v>4000</v>
      </c>
      <c r="BO133" s="241">
        <f t="shared" ref="BO133:CE133" si="11">SUM(BO90:BO132)</f>
        <v>5450</v>
      </c>
      <c r="BP133" s="241">
        <f t="shared" si="11"/>
        <v>5310</v>
      </c>
      <c r="BQ133" s="241">
        <f t="shared" si="11"/>
        <v>3500</v>
      </c>
      <c r="BR133" s="241">
        <f t="shared" si="11"/>
        <v>4500</v>
      </c>
      <c r="BS133" s="241">
        <f t="shared" si="11"/>
        <v>3500</v>
      </c>
      <c r="BT133" s="241">
        <f t="shared" si="11"/>
        <v>5700</v>
      </c>
      <c r="BU133" s="241">
        <f t="shared" si="11"/>
        <v>4300</v>
      </c>
      <c r="BV133" s="241">
        <f t="shared" si="11"/>
        <v>5450</v>
      </c>
      <c r="BW133" s="241">
        <f t="shared" si="11"/>
        <v>3800</v>
      </c>
      <c r="BX133" s="241">
        <f t="shared" si="11"/>
        <v>13900</v>
      </c>
      <c r="BY133" s="241">
        <f t="shared" si="11"/>
        <v>3500</v>
      </c>
      <c r="BZ133" s="241">
        <f t="shared" si="11"/>
        <v>6000</v>
      </c>
      <c r="CA133" s="241">
        <f t="shared" si="11"/>
        <v>3500</v>
      </c>
      <c r="CB133" s="241">
        <f t="shared" si="11"/>
        <v>4500</v>
      </c>
      <c r="CC133" s="241">
        <f t="shared" si="11"/>
        <v>15460</v>
      </c>
      <c r="CD133" s="244">
        <f t="shared" si="11"/>
        <v>662143.934914966</v>
      </c>
      <c r="CE133" s="244">
        <f t="shared" si="11"/>
        <v>622418.934914966</v>
      </c>
      <c r="CF133" s="24"/>
    </row>
    <row r="134" spans="1:84" ht="14.25" customHeight="1" x14ac:dyDescent="0.4">
      <c r="A134" s="200" t="s">
        <v>212</v>
      </c>
      <c r="B134" s="201"/>
      <c r="C134" s="202"/>
      <c r="D134" s="202"/>
      <c r="E134" s="202"/>
      <c r="F134" s="202"/>
      <c r="G134" s="202"/>
      <c r="H134" s="202"/>
      <c r="I134" s="202"/>
      <c r="J134" s="202"/>
      <c r="K134" s="202"/>
      <c r="L134" s="202"/>
      <c r="M134" s="202"/>
      <c r="N134" s="202"/>
      <c r="O134" s="202"/>
      <c r="P134" s="202"/>
      <c r="Q134" s="202"/>
      <c r="R134" s="202"/>
      <c r="S134" s="202"/>
      <c r="T134" s="202"/>
      <c r="U134" s="202"/>
      <c r="V134" s="202"/>
      <c r="W134" s="202"/>
      <c r="X134" s="202"/>
      <c r="Y134" s="202"/>
      <c r="Z134" s="202"/>
      <c r="AA134" s="202"/>
      <c r="AB134" s="202"/>
      <c r="AC134" s="202"/>
      <c r="AD134" s="202"/>
      <c r="AE134" s="202"/>
      <c r="AF134" s="202"/>
      <c r="AG134" s="202"/>
      <c r="AH134" s="202"/>
      <c r="AI134" s="202"/>
      <c r="AJ134" s="202"/>
      <c r="AK134" s="202"/>
      <c r="AL134" s="202"/>
      <c r="AM134" s="202"/>
      <c r="AN134" s="202"/>
      <c r="AO134" s="202"/>
      <c r="AP134" s="202"/>
      <c r="AQ134" s="202"/>
      <c r="AR134" s="202"/>
      <c r="AS134" s="202"/>
      <c r="AT134" s="202"/>
      <c r="AU134" s="202"/>
      <c r="AV134" s="202"/>
      <c r="AW134" s="202"/>
      <c r="AX134" s="202"/>
      <c r="AY134" s="203"/>
      <c r="AZ134" s="202"/>
      <c r="BA134" s="202"/>
      <c r="BB134" s="202"/>
      <c r="BC134" s="202"/>
      <c r="BD134" s="202"/>
      <c r="BE134" s="202"/>
      <c r="BF134" s="202"/>
      <c r="BG134" s="202"/>
      <c r="BH134" s="202"/>
      <c r="BI134" s="202"/>
      <c r="BJ134" s="202"/>
      <c r="BK134" s="202"/>
      <c r="BL134" s="202"/>
      <c r="BM134" s="202"/>
      <c r="BN134" s="202"/>
      <c r="BO134" s="202"/>
      <c r="BP134" s="202"/>
      <c r="BQ134" s="202"/>
      <c r="BR134" s="202"/>
      <c r="BS134" s="202"/>
      <c r="BT134" s="202"/>
      <c r="BU134" s="202"/>
      <c r="BV134" s="202"/>
      <c r="BW134" s="202"/>
      <c r="BX134" s="202"/>
      <c r="BY134" s="202"/>
      <c r="BZ134" s="202"/>
      <c r="CA134" s="202"/>
      <c r="CB134" s="202"/>
      <c r="CC134" s="202"/>
      <c r="CD134" s="204"/>
      <c r="CE134" s="204"/>
      <c r="CF134" s="104"/>
    </row>
    <row r="135" spans="1:84" ht="14.25" customHeight="1" x14ac:dyDescent="0.4">
      <c r="A135" s="768" t="s">
        <v>417</v>
      </c>
      <c r="B135" s="769"/>
      <c r="C135" s="91" t="s">
        <v>212</v>
      </c>
      <c r="D135" s="91"/>
      <c r="E135" s="91"/>
      <c r="F135" s="91"/>
      <c r="G135" s="91"/>
      <c r="H135" s="91"/>
      <c r="I135" s="91"/>
      <c r="J135" s="91"/>
      <c r="K135" s="91"/>
      <c r="L135" s="91"/>
      <c r="M135" s="91"/>
      <c r="N135" s="91"/>
      <c r="O135" s="91"/>
      <c r="P135" s="91"/>
      <c r="Q135" s="91"/>
      <c r="R135" s="91"/>
      <c r="S135" s="91"/>
      <c r="T135" s="91"/>
      <c r="U135" s="91"/>
      <c r="V135" s="91"/>
      <c r="W135" s="91"/>
      <c r="X135" s="91"/>
      <c r="Y135" s="91"/>
      <c r="Z135" s="91"/>
      <c r="AA135" s="91"/>
      <c r="AB135" s="91"/>
      <c r="AC135" s="91"/>
      <c r="AD135" s="91"/>
      <c r="AE135" s="91"/>
      <c r="AF135" s="91"/>
      <c r="AG135" s="91"/>
      <c r="AH135" s="91"/>
      <c r="AI135" s="91"/>
      <c r="AJ135" s="91"/>
      <c r="AK135" s="91"/>
      <c r="AL135" s="91"/>
      <c r="AM135" s="91"/>
      <c r="AN135" s="91"/>
      <c r="AO135" s="91"/>
      <c r="AP135" s="91"/>
      <c r="AQ135" s="91"/>
      <c r="AR135" s="91"/>
      <c r="AS135" s="91"/>
      <c r="AT135" s="91"/>
      <c r="AU135" s="91"/>
      <c r="AV135" s="91"/>
      <c r="AW135" s="91" t="s">
        <v>212</v>
      </c>
      <c r="AX135" s="91"/>
      <c r="AY135" s="93"/>
      <c r="AZ135" s="91"/>
      <c r="BA135" s="91"/>
      <c r="BB135" s="91"/>
      <c r="BC135" s="91"/>
      <c r="BD135" s="91"/>
      <c r="BE135" s="91"/>
      <c r="BF135" s="91"/>
      <c r="BG135" s="91"/>
      <c r="BH135" s="91"/>
      <c r="BI135" s="91"/>
      <c r="BJ135" s="91"/>
      <c r="BK135" s="91"/>
      <c r="BL135" s="91"/>
      <c r="BM135" s="91"/>
      <c r="BN135" s="91"/>
      <c r="BO135" s="91"/>
      <c r="BP135" s="91"/>
      <c r="BQ135" s="91"/>
      <c r="BR135" s="91"/>
      <c r="BS135" s="91"/>
      <c r="BT135" s="91"/>
      <c r="BU135" s="91"/>
      <c r="BV135" s="91"/>
      <c r="BW135" s="91"/>
      <c r="BX135" s="91"/>
      <c r="BY135" s="91"/>
      <c r="BZ135" s="91"/>
      <c r="CA135" s="91"/>
      <c r="CB135" s="91"/>
      <c r="CC135" s="91"/>
      <c r="CD135" s="94"/>
      <c r="CE135" s="94"/>
      <c r="CF135" s="104"/>
    </row>
    <row r="136" spans="1:84" s="410" customFormat="1" ht="14.25" customHeight="1" x14ac:dyDescent="0.4">
      <c r="A136" s="770"/>
      <c r="B136" s="771"/>
      <c r="C136" s="95"/>
      <c r="D136" s="95"/>
      <c r="E136" s="95"/>
      <c r="F136" s="95"/>
      <c r="G136" s="95"/>
      <c r="H136" s="95"/>
      <c r="I136" s="95"/>
      <c r="J136" s="95"/>
      <c r="K136" s="95"/>
      <c r="L136" s="96"/>
      <c r="M136" s="97"/>
      <c r="N136" s="95"/>
      <c r="O136" s="95"/>
      <c r="P136" s="95"/>
      <c r="Q136" s="95"/>
      <c r="R136" s="95"/>
      <c r="S136" s="95"/>
      <c r="T136" s="95"/>
      <c r="U136" s="95"/>
      <c r="V136" s="98"/>
      <c r="W136" s="95"/>
      <c r="X136" s="95"/>
      <c r="Y136" s="95"/>
      <c r="Z136" s="95"/>
      <c r="AA136" s="95"/>
      <c r="AB136" s="95"/>
      <c r="AC136" s="95"/>
      <c r="AD136" s="95"/>
      <c r="AE136" s="95"/>
      <c r="AF136" s="98"/>
      <c r="AG136" s="95"/>
      <c r="AH136" s="95"/>
      <c r="AI136" s="95"/>
      <c r="AJ136" s="95"/>
      <c r="AK136" s="95"/>
      <c r="AL136" s="95"/>
      <c r="AM136" s="95"/>
      <c r="AN136" s="95"/>
      <c r="AO136" s="95"/>
      <c r="AP136" s="98"/>
      <c r="AQ136" s="95"/>
      <c r="AR136" s="95"/>
      <c r="AS136" s="108" t="s">
        <v>418</v>
      </c>
      <c r="AT136" s="95"/>
      <c r="AU136" s="95"/>
      <c r="AV136" s="95"/>
      <c r="AW136" s="95"/>
      <c r="AX136" s="96"/>
      <c r="AY136" s="99"/>
      <c r="AZ136" s="98"/>
      <c r="BA136" s="95"/>
      <c r="BB136" s="95"/>
      <c r="BC136" s="95"/>
      <c r="BD136" s="95"/>
      <c r="BE136" s="95"/>
      <c r="BF136" s="95"/>
      <c r="BG136" s="95"/>
      <c r="BH136" s="95"/>
      <c r="BI136" s="95"/>
      <c r="BJ136" s="98"/>
      <c r="BK136" s="95"/>
      <c r="BL136" s="95"/>
      <c r="BM136" s="95"/>
      <c r="BN136" s="95"/>
      <c r="BO136" s="95"/>
      <c r="BP136" s="95"/>
      <c r="BQ136" s="95"/>
      <c r="BR136" s="95"/>
      <c r="BS136" s="95"/>
      <c r="BT136" s="98"/>
      <c r="BU136" s="95"/>
      <c r="BV136" s="95"/>
      <c r="BW136" s="95"/>
      <c r="BX136" s="95"/>
      <c r="BY136" s="95"/>
      <c r="BZ136" s="95"/>
      <c r="CA136" s="95"/>
      <c r="CB136" s="95"/>
      <c r="CC136" s="95"/>
      <c r="CD136" s="101">
        <f>SUM(C136:CC136)</f>
        <v>0</v>
      </c>
      <c r="CE136" s="101">
        <f>SUM(D136:CD136)</f>
        <v>0</v>
      </c>
    </row>
    <row r="137" spans="1:84" s="410" customFormat="1" ht="14.25" customHeight="1" x14ac:dyDescent="0.4">
      <c r="A137" s="759" t="s">
        <v>419</v>
      </c>
      <c r="B137" s="760"/>
      <c r="C137" s="95"/>
      <c r="D137" s="95"/>
      <c r="E137" s="95"/>
      <c r="F137" s="95"/>
      <c r="G137" s="95"/>
      <c r="H137" s="95"/>
      <c r="I137" s="95"/>
      <c r="J137" s="95"/>
      <c r="K137" s="95"/>
      <c r="L137" s="96"/>
      <c r="M137" s="97" t="s">
        <v>420</v>
      </c>
      <c r="N137" s="95">
        <v>4000</v>
      </c>
      <c r="O137" s="95"/>
      <c r="P137" s="95"/>
      <c r="Q137" s="95"/>
      <c r="R137" s="95"/>
      <c r="S137" s="95"/>
      <c r="T137" s="95" t="s">
        <v>421</v>
      </c>
      <c r="U137" s="95">
        <v>5150</v>
      </c>
      <c r="V137" s="103"/>
      <c r="W137" s="95"/>
      <c r="X137" s="95">
        <v>170</v>
      </c>
      <c r="Y137" s="95"/>
      <c r="Z137" s="95">
        <v>122</v>
      </c>
      <c r="AA137" s="95"/>
      <c r="AB137" s="95"/>
      <c r="AC137" s="95" t="s">
        <v>422</v>
      </c>
      <c r="AD137" s="95">
        <v>1941</v>
      </c>
      <c r="AE137" s="95">
        <v>315</v>
      </c>
      <c r="AF137" s="98">
        <v>5250</v>
      </c>
      <c r="AG137" s="108" t="s">
        <v>423</v>
      </c>
      <c r="AH137" s="95"/>
      <c r="AI137" s="95"/>
      <c r="AJ137" s="95" t="s">
        <v>359</v>
      </c>
      <c r="AK137" s="95"/>
      <c r="AL137" s="95"/>
      <c r="AM137" s="95"/>
      <c r="AN137" s="95"/>
      <c r="AO137" s="95"/>
      <c r="AP137" s="98" t="s">
        <v>599</v>
      </c>
      <c r="AQ137" s="95">
        <v>2412</v>
      </c>
      <c r="AR137" s="95"/>
      <c r="AS137" s="95">
        <v>5038</v>
      </c>
      <c r="AT137" s="95">
        <v>1720</v>
      </c>
      <c r="AU137" s="95"/>
      <c r="AV137" s="95"/>
      <c r="AW137" s="95"/>
      <c r="AX137" s="96"/>
      <c r="AY137" s="99"/>
      <c r="AZ137" s="98"/>
      <c r="BA137" s="95"/>
      <c r="BB137" s="95" t="s">
        <v>599</v>
      </c>
      <c r="BC137" s="95">
        <v>2000</v>
      </c>
      <c r="BD137" s="95"/>
      <c r="BE137" s="95">
        <v>5000</v>
      </c>
      <c r="BF137" s="108" t="s">
        <v>600</v>
      </c>
      <c r="BG137" s="95"/>
      <c r="BH137" s="95"/>
      <c r="BI137" s="95"/>
      <c r="BJ137" s="98"/>
      <c r="BK137" s="95"/>
      <c r="BL137" s="95"/>
      <c r="BM137" s="95"/>
      <c r="BN137" s="95" t="s">
        <v>599</v>
      </c>
      <c r="BO137" s="95">
        <v>2000</v>
      </c>
      <c r="BP137" s="95"/>
      <c r="BQ137" s="95">
        <v>5000</v>
      </c>
      <c r="BR137" s="108" t="s">
        <v>600</v>
      </c>
      <c r="BS137" s="95"/>
      <c r="BT137" s="98"/>
      <c r="BU137" s="95"/>
      <c r="BV137" s="95"/>
      <c r="BW137" s="95"/>
      <c r="BX137" s="95"/>
      <c r="BY137" s="95" t="s">
        <v>599</v>
      </c>
      <c r="BZ137" s="95">
        <v>2000</v>
      </c>
      <c r="CA137" s="95"/>
      <c r="CB137" s="95" t="s">
        <v>601</v>
      </c>
      <c r="CC137" s="95">
        <v>5000</v>
      </c>
      <c r="CD137" s="101">
        <f>SUM(C137:CC137)</f>
        <v>47118</v>
      </c>
      <c r="CE137" s="101">
        <f>SUM($D137:$CC137)</f>
        <v>47118</v>
      </c>
    </row>
    <row r="138" spans="1:84" s="410" customFormat="1" ht="14.25" customHeight="1" x14ac:dyDescent="0.4">
      <c r="A138" s="751" t="s">
        <v>424</v>
      </c>
      <c r="B138" s="752"/>
      <c r="C138" s="137"/>
      <c r="D138" s="135"/>
      <c r="E138" s="135"/>
      <c r="F138" s="135"/>
      <c r="G138" s="135"/>
      <c r="H138" s="135"/>
      <c r="I138" s="135"/>
      <c r="J138" s="135"/>
      <c r="K138" s="135"/>
      <c r="L138" s="136"/>
      <c r="M138" s="137" t="s">
        <v>425</v>
      </c>
      <c r="N138" s="135">
        <v>307</v>
      </c>
      <c r="O138" s="139"/>
      <c r="P138" s="139"/>
      <c r="Q138" s="135"/>
      <c r="R138" s="135"/>
      <c r="S138" s="135"/>
      <c r="T138" s="135"/>
      <c r="U138" s="135">
        <v>441</v>
      </c>
      <c r="V138" s="138"/>
      <c r="W138" s="135"/>
      <c r="X138" s="135" t="s">
        <v>426</v>
      </c>
      <c r="Y138" s="135"/>
      <c r="Z138" s="135" t="s">
        <v>427</v>
      </c>
      <c r="AA138" s="135"/>
      <c r="AB138" s="135"/>
      <c r="AC138" s="135">
        <v>13</v>
      </c>
      <c r="AD138" s="139"/>
      <c r="AE138" s="135"/>
      <c r="AF138" s="138">
        <v>1198</v>
      </c>
      <c r="AG138" s="135"/>
      <c r="AH138" s="135"/>
      <c r="AI138" s="135"/>
      <c r="AJ138" s="135">
        <v>238</v>
      </c>
      <c r="AK138" s="135"/>
      <c r="AL138" s="135"/>
      <c r="AM138" s="164"/>
      <c r="AN138" s="135">
        <v>-494.18999999994412</v>
      </c>
      <c r="AO138" s="135"/>
      <c r="AP138" s="138"/>
      <c r="AQ138" s="135"/>
      <c r="AR138" s="135"/>
      <c r="AS138" s="135">
        <v>120</v>
      </c>
      <c r="AT138" s="139" t="s">
        <v>428</v>
      </c>
      <c r="AU138" s="135"/>
      <c r="AV138" s="135"/>
      <c r="AW138" s="135"/>
      <c r="AX138" s="245"/>
      <c r="AY138" s="140"/>
      <c r="AZ138" s="138"/>
      <c r="BA138" s="135"/>
      <c r="BB138" s="135"/>
      <c r="BC138" s="135"/>
      <c r="BD138" s="135"/>
      <c r="BE138" s="135">
        <v>1000</v>
      </c>
      <c r="BF138" s="139" t="s">
        <v>602</v>
      </c>
      <c r="BG138" s="135"/>
      <c r="BH138" s="135"/>
      <c r="BI138" s="135"/>
      <c r="BJ138" s="138"/>
      <c r="BK138" s="135"/>
      <c r="BL138" s="135"/>
      <c r="BM138" s="135"/>
      <c r="BN138" s="135"/>
      <c r="BO138" s="135"/>
      <c r="BP138" s="135"/>
      <c r="BQ138" s="135">
        <v>1000</v>
      </c>
      <c r="BR138" s="139" t="s">
        <v>602</v>
      </c>
      <c r="BS138" s="135"/>
      <c r="BT138" s="138"/>
      <c r="BU138" s="135"/>
      <c r="BV138" s="135"/>
      <c r="BW138" s="135"/>
      <c r="BX138" s="135"/>
      <c r="BY138" s="135"/>
      <c r="BZ138" s="135"/>
      <c r="CA138" s="135"/>
      <c r="CB138" s="135" t="s">
        <v>603</v>
      </c>
      <c r="CC138" s="135">
        <v>1000</v>
      </c>
      <c r="CD138" s="757">
        <f>+CE138+CE139</f>
        <v>7538.8100000000559</v>
      </c>
      <c r="CE138" s="142">
        <f>SUM($D138:$CC138)</f>
        <v>4822.8100000000559</v>
      </c>
    </row>
    <row r="139" spans="1:84" s="410" customFormat="1" ht="14.25" customHeight="1" x14ac:dyDescent="0.4">
      <c r="A139" s="753"/>
      <c r="B139" s="754"/>
      <c r="C139" s="122"/>
      <c r="D139" s="120"/>
      <c r="E139" s="120"/>
      <c r="F139" s="120"/>
      <c r="G139" s="120"/>
      <c r="H139" s="120"/>
      <c r="I139" s="120"/>
      <c r="J139" s="120"/>
      <c r="K139" s="120"/>
      <c r="L139" s="121"/>
      <c r="M139" s="122" t="s">
        <v>429</v>
      </c>
      <c r="N139" s="120">
        <v>2566</v>
      </c>
      <c r="O139" s="120"/>
      <c r="P139" s="120"/>
      <c r="Q139" s="120"/>
      <c r="R139" s="120"/>
      <c r="S139" s="120"/>
      <c r="T139" s="120" t="s">
        <v>430</v>
      </c>
      <c r="U139" s="120">
        <v>150</v>
      </c>
      <c r="V139" s="124"/>
      <c r="W139" s="120"/>
      <c r="X139" s="120"/>
      <c r="Y139" s="120"/>
      <c r="Z139" s="120"/>
      <c r="AA139" s="120"/>
      <c r="AB139" s="120"/>
      <c r="AC139" s="120" t="s">
        <v>431</v>
      </c>
      <c r="AD139" s="120"/>
      <c r="AE139" s="120"/>
      <c r="AF139" s="124"/>
      <c r="AG139" s="120"/>
      <c r="AH139" s="120"/>
      <c r="AI139" s="120"/>
      <c r="AJ139" s="120"/>
      <c r="AK139" s="120"/>
      <c r="AL139" s="120"/>
      <c r="AM139" s="120"/>
      <c r="AN139" s="120" t="s">
        <v>834</v>
      </c>
      <c r="AO139" s="120"/>
      <c r="AP139" s="124"/>
      <c r="AQ139" s="120"/>
      <c r="AR139" s="120"/>
      <c r="AS139" s="123" t="s">
        <v>432</v>
      </c>
      <c r="AT139" s="120"/>
      <c r="AU139" s="120"/>
      <c r="AV139" s="120"/>
      <c r="AW139" s="120"/>
      <c r="AX139" s="121"/>
      <c r="AY139" s="125"/>
      <c r="AZ139" s="124"/>
      <c r="BA139" s="120"/>
      <c r="BB139" s="120"/>
      <c r="BC139" s="120"/>
      <c r="BD139" s="120"/>
      <c r="BE139" s="120"/>
      <c r="BF139" s="120"/>
      <c r="BG139" s="120"/>
      <c r="BH139" s="120"/>
      <c r="BI139" s="120"/>
      <c r="BJ139" s="124"/>
      <c r="BK139" s="120"/>
      <c r="BL139" s="120"/>
      <c r="BM139" s="120"/>
      <c r="BN139" s="120"/>
      <c r="BO139" s="120"/>
      <c r="BP139" s="120"/>
      <c r="BQ139" s="120"/>
      <c r="BR139" s="120"/>
      <c r="BS139" s="120"/>
      <c r="BT139" s="124"/>
      <c r="BU139" s="120"/>
      <c r="BV139" s="120"/>
      <c r="BW139" s="120"/>
      <c r="BX139" s="120"/>
      <c r="BY139" s="120"/>
      <c r="BZ139" s="120"/>
      <c r="CA139" s="120"/>
      <c r="CB139" s="120"/>
      <c r="CC139" s="120"/>
      <c r="CD139" s="758"/>
      <c r="CE139" s="127">
        <f>SUM($D139:$CC139)</f>
        <v>2716</v>
      </c>
    </row>
    <row r="140" spans="1:84" s="410" customFormat="1" ht="14.25" customHeight="1" x14ac:dyDescent="0.4">
      <c r="A140" s="755"/>
      <c r="B140" s="756"/>
      <c r="C140" s="128"/>
      <c r="D140" s="128"/>
      <c r="E140" s="128"/>
      <c r="F140" s="128"/>
      <c r="G140" s="128"/>
      <c r="H140" s="128"/>
      <c r="I140" s="128"/>
      <c r="J140" s="128"/>
      <c r="K140" s="128"/>
      <c r="L140" s="129"/>
      <c r="M140" s="130" t="s">
        <v>433</v>
      </c>
      <c r="N140" s="128">
        <v>9394</v>
      </c>
      <c r="O140" s="128"/>
      <c r="P140" s="128"/>
      <c r="Q140" s="128"/>
      <c r="R140" s="128"/>
      <c r="S140" s="128"/>
      <c r="T140" s="128"/>
      <c r="U140" s="128"/>
      <c r="V140" s="132"/>
      <c r="W140" s="128"/>
      <c r="X140" s="128"/>
      <c r="Y140" s="128"/>
      <c r="Z140" s="128"/>
      <c r="AA140" s="128"/>
      <c r="AB140" s="128"/>
      <c r="AC140" s="128"/>
      <c r="AD140" s="128"/>
      <c r="AE140" s="128"/>
      <c r="AF140" s="132"/>
      <c r="AG140" s="128"/>
      <c r="AH140" s="128"/>
      <c r="AI140" s="128"/>
      <c r="AJ140" s="128"/>
      <c r="AK140" s="128"/>
      <c r="AL140" s="128"/>
      <c r="AM140" s="128"/>
      <c r="AN140" s="128"/>
      <c r="AO140" s="128"/>
      <c r="AP140" s="132"/>
      <c r="AQ140" s="128"/>
      <c r="AR140" s="128"/>
      <c r="AS140" s="128"/>
      <c r="AT140" s="128"/>
      <c r="AU140" s="128"/>
      <c r="AV140" s="128"/>
      <c r="AW140" s="128"/>
      <c r="AX140" s="129"/>
      <c r="AY140" s="153"/>
      <c r="AZ140" s="132"/>
      <c r="BA140" s="128"/>
      <c r="BB140" s="128"/>
      <c r="BC140" s="128"/>
      <c r="BD140" s="128"/>
      <c r="BE140" s="128"/>
      <c r="BF140" s="128"/>
      <c r="BG140" s="128"/>
      <c r="BH140" s="128"/>
      <c r="BI140" s="128"/>
      <c r="BJ140" s="132"/>
      <c r="BK140" s="128"/>
      <c r="BL140" s="128"/>
      <c r="BM140" s="128"/>
      <c r="BN140" s="128"/>
      <c r="BO140" s="128"/>
      <c r="BP140" s="128"/>
      <c r="BQ140" s="128"/>
      <c r="BR140" s="128"/>
      <c r="BS140" s="128"/>
      <c r="BT140" s="132"/>
      <c r="BU140" s="128"/>
      <c r="BV140" s="128"/>
      <c r="BW140" s="128"/>
      <c r="BX140" s="128"/>
      <c r="BY140" s="128"/>
      <c r="BZ140" s="128"/>
      <c r="CA140" s="128"/>
      <c r="CB140" s="128"/>
      <c r="CC140" s="128"/>
      <c r="CD140" s="101">
        <f>SUM(C140:CC140)</f>
        <v>9394</v>
      </c>
      <c r="CE140" s="101">
        <f>SUM(D140:CD140)</f>
        <v>18788</v>
      </c>
    </row>
    <row r="141" spans="1:84" s="410" customFormat="1" ht="14.25" customHeight="1" thickBot="1" x14ac:dyDescent="0.45">
      <c r="A141" s="759"/>
      <c r="B141" s="760"/>
      <c r="C141" s="95"/>
      <c r="D141" s="95"/>
      <c r="E141" s="95"/>
      <c r="F141" s="95"/>
      <c r="G141" s="95"/>
      <c r="H141" s="95"/>
      <c r="I141" s="95"/>
      <c r="J141" s="95"/>
      <c r="K141" s="95"/>
      <c r="L141" s="96"/>
      <c r="M141" s="97"/>
      <c r="N141" s="95"/>
      <c r="O141" s="95"/>
      <c r="P141" s="95"/>
      <c r="Q141" s="95"/>
      <c r="R141" s="95"/>
      <c r="S141" s="95"/>
      <c r="T141" s="95"/>
      <c r="U141" s="95"/>
      <c r="V141" s="98"/>
      <c r="W141" s="95"/>
      <c r="X141" s="95"/>
      <c r="Y141" s="95"/>
      <c r="Z141" s="95"/>
      <c r="AA141" s="95"/>
      <c r="AB141" s="95"/>
      <c r="AC141" s="95"/>
      <c r="AD141" s="95"/>
      <c r="AE141" s="95"/>
      <c r="AF141" s="98"/>
      <c r="AG141" s="95"/>
      <c r="AH141" s="95"/>
      <c r="AI141" s="95"/>
      <c r="AJ141" s="95"/>
      <c r="AK141" s="95"/>
      <c r="AL141" s="95"/>
      <c r="AM141" s="95"/>
      <c r="AN141" s="95"/>
      <c r="AO141" s="95"/>
      <c r="AP141" s="98"/>
      <c r="AQ141" s="95"/>
      <c r="AR141" s="95"/>
      <c r="AS141" s="95"/>
      <c r="AT141" s="95"/>
      <c r="AU141" s="95"/>
      <c r="AV141" s="95"/>
      <c r="AW141" s="95"/>
      <c r="AX141" s="96"/>
      <c r="AY141" s="99"/>
      <c r="AZ141" s="98"/>
      <c r="BA141" s="95"/>
      <c r="BB141" s="95"/>
      <c r="BC141" s="95"/>
      <c r="BD141" s="95"/>
      <c r="BE141" s="95"/>
      <c r="BF141" s="95"/>
      <c r="BG141" s="95"/>
      <c r="BH141" s="95"/>
      <c r="BI141" s="95"/>
      <c r="BJ141" s="98"/>
      <c r="BK141" s="95"/>
      <c r="BL141" s="95"/>
      <c r="BM141" s="95"/>
      <c r="BN141" s="95"/>
      <c r="BO141" s="95"/>
      <c r="BP141" s="95"/>
      <c r="BQ141" s="95"/>
      <c r="BR141" s="95"/>
      <c r="BS141" s="95"/>
      <c r="BT141" s="98"/>
      <c r="BU141" s="95"/>
      <c r="BV141" s="95"/>
      <c r="BW141" s="95"/>
      <c r="BX141" s="95"/>
      <c r="BY141" s="95"/>
      <c r="BZ141" s="95"/>
      <c r="CA141" s="95"/>
      <c r="CB141" s="95"/>
      <c r="CC141" s="95"/>
      <c r="CD141" s="101">
        <f>SUM(C141:CC141)</f>
        <v>0</v>
      </c>
      <c r="CE141" s="101">
        <f>SUM(D141:CD141)</f>
        <v>0</v>
      </c>
    </row>
    <row r="142" spans="1:84" ht="14.25" customHeight="1" thickTop="1" x14ac:dyDescent="0.4">
      <c r="A142" s="761" t="s">
        <v>434</v>
      </c>
      <c r="B142" s="762"/>
      <c r="C142" s="241">
        <f t="shared" ref="C142:BN142" si="12">SUM(C137:C141)</f>
        <v>0</v>
      </c>
      <c r="D142" s="241">
        <f t="shared" si="12"/>
        <v>0</v>
      </c>
      <c r="E142" s="241">
        <f t="shared" si="12"/>
        <v>0</v>
      </c>
      <c r="F142" s="241">
        <f t="shared" si="12"/>
        <v>0</v>
      </c>
      <c r="G142" s="241">
        <f t="shared" si="12"/>
        <v>0</v>
      </c>
      <c r="H142" s="241">
        <f t="shared" si="12"/>
        <v>0</v>
      </c>
      <c r="I142" s="241">
        <f t="shared" si="12"/>
        <v>0</v>
      </c>
      <c r="J142" s="241">
        <f t="shared" si="12"/>
        <v>0</v>
      </c>
      <c r="K142" s="246">
        <f t="shared" si="12"/>
        <v>0</v>
      </c>
      <c r="L142" s="242">
        <f t="shared" si="12"/>
        <v>0</v>
      </c>
      <c r="M142" s="247">
        <f t="shared" si="12"/>
        <v>0</v>
      </c>
      <c r="N142" s="241">
        <f t="shared" si="12"/>
        <v>16267</v>
      </c>
      <c r="O142" s="241">
        <f t="shared" si="12"/>
        <v>0</v>
      </c>
      <c r="P142" s="241">
        <f t="shared" si="12"/>
        <v>0</v>
      </c>
      <c r="Q142" s="241">
        <f t="shared" si="12"/>
        <v>0</v>
      </c>
      <c r="R142" s="241">
        <f t="shared" si="12"/>
        <v>0</v>
      </c>
      <c r="S142" s="241">
        <f t="shared" si="12"/>
        <v>0</v>
      </c>
      <c r="T142" s="241">
        <f t="shared" si="12"/>
        <v>0</v>
      </c>
      <c r="U142" s="241">
        <f t="shared" si="12"/>
        <v>5741</v>
      </c>
      <c r="V142" s="248">
        <f t="shared" si="12"/>
        <v>0</v>
      </c>
      <c r="W142" s="241">
        <f t="shared" si="12"/>
        <v>0</v>
      </c>
      <c r="X142" s="241">
        <f t="shared" si="12"/>
        <v>170</v>
      </c>
      <c r="Y142" s="241">
        <f t="shared" si="12"/>
        <v>0</v>
      </c>
      <c r="Z142" s="241">
        <f t="shared" si="12"/>
        <v>122</v>
      </c>
      <c r="AA142" s="241">
        <f t="shared" si="12"/>
        <v>0</v>
      </c>
      <c r="AB142" s="241">
        <f t="shared" si="12"/>
        <v>0</v>
      </c>
      <c r="AC142" s="241">
        <f t="shared" si="12"/>
        <v>13</v>
      </c>
      <c r="AD142" s="241">
        <f t="shared" si="12"/>
        <v>1941</v>
      </c>
      <c r="AE142" s="241">
        <f t="shared" si="12"/>
        <v>315</v>
      </c>
      <c r="AF142" s="248">
        <f t="shared" si="12"/>
        <v>6448</v>
      </c>
      <c r="AG142" s="241">
        <f t="shared" si="12"/>
        <v>0</v>
      </c>
      <c r="AH142" s="241">
        <f t="shared" si="12"/>
        <v>0</v>
      </c>
      <c r="AI142" s="241">
        <f t="shared" si="12"/>
        <v>0</v>
      </c>
      <c r="AJ142" s="241">
        <f t="shared" si="12"/>
        <v>238</v>
      </c>
      <c r="AK142" s="241">
        <f t="shared" si="12"/>
        <v>0</v>
      </c>
      <c r="AL142" s="241">
        <f t="shared" si="12"/>
        <v>0</v>
      </c>
      <c r="AM142" s="241">
        <f t="shared" si="12"/>
        <v>0</v>
      </c>
      <c r="AN142" s="241">
        <f t="shared" si="12"/>
        <v>-494.18999999994412</v>
      </c>
      <c r="AO142" s="241">
        <f t="shared" si="12"/>
        <v>0</v>
      </c>
      <c r="AP142" s="248">
        <f t="shared" si="12"/>
        <v>0</v>
      </c>
      <c r="AQ142" s="242">
        <f t="shared" si="12"/>
        <v>2412</v>
      </c>
      <c r="AR142" s="241">
        <f t="shared" si="12"/>
        <v>0</v>
      </c>
      <c r="AS142" s="241">
        <f t="shared" si="12"/>
        <v>5158</v>
      </c>
      <c r="AT142" s="241">
        <f t="shared" si="12"/>
        <v>1720</v>
      </c>
      <c r="AU142" s="241">
        <f t="shared" si="12"/>
        <v>0</v>
      </c>
      <c r="AV142" s="249">
        <f t="shared" si="12"/>
        <v>0</v>
      </c>
      <c r="AW142" s="241">
        <f t="shared" si="12"/>
        <v>0</v>
      </c>
      <c r="AX142" s="242">
        <f t="shared" si="12"/>
        <v>0</v>
      </c>
      <c r="AY142" s="243">
        <f>SUM(AY137:AY141)</f>
        <v>0</v>
      </c>
      <c r="AZ142" s="248">
        <f t="shared" si="12"/>
        <v>0</v>
      </c>
      <c r="BA142" s="241">
        <f t="shared" si="12"/>
        <v>0</v>
      </c>
      <c r="BB142" s="241">
        <f t="shared" si="12"/>
        <v>0</v>
      </c>
      <c r="BC142" s="241">
        <f t="shared" si="12"/>
        <v>2000</v>
      </c>
      <c r="BD142" s="241">
        <f t="shared" si="12"/>
        <v>0</v>
      </c>
      <c r="BE142" s="241">
        <f t="shared" si="12"/>
        <v>6000</v>
      </c>
      <c r="BF142" s="241">
        <f t="shared" si="12"/>
        <v>0</v>
      </c>
      <c r="BG142" s="241">
        <f t="shared" si="12"/>
        <v>0</v>
      </c>
      <c r="BH142" s="241">
        <f t="shared" si="12"/>
        <v>0</v>
      </c>
      <c r="BI142" s="241">
        <f t="shared" si="12"/>
        <v>0</v>
      </c>
      <c r="BJ142" s="248">
        <f t="shared" si="12"/>
        <v>0</v>
      </c>
      <c r="BK142" s="241">
        <f t="shared" si="12"/>
        <v>0</v>
      </c>
      <c r="BL142" s="241">
        <f t="shared" si="12"/>
        <v>0</v>
      </c>
      <c r="BM142" s="241">
        <f t="shared" si="12"/>
        <v>0</v>
      </c>
      <c r="BN142" s="241">
        <f t="shared" si="12"/>
        <v>0</v>
      </c>
      <c r="BO142" s="241">
        <f t="shared" ref="BO142:CE142" si="13">SUM(BO137:BO141)</f>
        <v>2000</v>
      </c>
      <c r="BP142" s="250">
        <f t="shared" si="13"/>
        <v>0</v>
      </c>
      <c r="BQ142" s="241">
        <f t="shared" si="13"/>
        <v>6000</v>
      </c>
      <c r="BR142" s="241">
        <f t="shared" si="13"/>
        <v>0</v>
      </c>
      <c r="BS142" s="241">
        <f t="shared" si="13"/>
        <v>0</v>
      </c>
      <c r="BT142" s="248">
        <f t="shared" si="13"/>
        <v>0</v>
      </c>
      <c r="BU142" s="241">
        <f t="shared" si="13"/>
        <v>0</v>
      </c>
      <c r="BV142" s="241">
        <f t="shared" si="13"/>
        <v>0</v>
      </c>
      <c r="BW142" s="241">
        <f t="shared" si="13"/>
        <v>0</v>
      </c>
      <c r="BX142" s="241">
        <f t="shared" si="13"/>
        <v>0</v>
      </c>
      <c r="BY142" s="241">
        <f t="shared" si="13"/>
        <v>0</v>
      </c>
      <c r="BZ142" s="249">
        <f t="shared" si="13"/>
        <v>2000</v>
      </c>
      <c r="CA142" s="241">
        <f t="shared" si="13"/>
        <v>0</v>
      </c>
      <c r="CB142" s="241">
        <f t="shared" si="13"/>
        <v>0</v>
      </c>
      <c r="CC142" s="249">
        <f t="shared" si="13"/>
        <v>6000</v>
      </c>
      <c r="CD142" s="244">
        <f t="shared" si="13"/>
        <v>64050.810000000056</v>
      </c>
      <c r="CE142" s="244">
        <f t="shared" si="13"/>
        <v>73444.810000000056</v>
      </c>
    </row>
    <row r="143" spans="1:84" ht="14.25" customHeight="1" x14ac:dyDescent="0.4">
      <c r="A143" s="251" t="s">
        <v>212</v>
      </c>
      <c r="B143" s="252"/>
      <c r="C143" s="252"/>
      <c r="D143" s="252"/>
      <c r="E143" s="252"/>
      <c r="F143" s="252"/>
      <c r="G143" s="252"/>
      <c r="H143" s="252"/>
      <c r="I143" s="252"/>
      <c r="J143" s="252"/>
      <c r="K143" s="252"/>
      <c r="L143" s="252"/>
      <c r="M143" s="252"/>
      <c r="N143" s="252"/>
      <c r="O143" s="252"/>
      <c r="P143" s="252"/>
      <c r="Q143" s="252"/>
      <c r="R143" s="252"/>
      <c r="S143" s="252"/>
      <c r="T143" s="252"/>
      <c r="U143" s="252"/>
      <c r="V143" s="252"/>
      <c r="W143" s="252"/>
      <c r="X143" s="252"/>
      <c r="Y143" s="252"/>
      <c r="Z143" s="252"/>
      <c r="AA143" s="252"/>
      <c r="AB143" s="252"/>
      <c r="AC143" s="252"/>
      <c r="AD143" s="252"/>
      <c r="AE143" s="252"/>
      <c r="AF143" s="252"/>
      <c r="AG143" s="252"/>
      <c r="AH143" s="252"/>
      <c r="AI143" s="252"/>
      <c r="AJ143" s="252"/>
      <c r="AK143" s="252"/>
      <c r="AL143" s="252"/>
      <c r="AM143" s="252"/>
      <c r="AN143" s="252"/>
      <c r="AO143" s="252"/>
      <c r="AP143" s="252"/>
      <c r="AQ143" s="252"/>
      <c r="AR143" s="252"/>
      <c r="AS143" s="252"/>
      <c r="AT143" s="252"/>
      <c r="AU143" s="252"/>
      <c r="AV143" s="252"/>
      <c r="AW143" s="252"/>
      <c r="AX143" s="252"/>
      <c r="AY143" s="253"/>
      <c r="AZ143" s="252"/>
      <c r="BA143" s="252"/>
      <c r="BB143" s="252"/>
      <c r="BC143" s="252"/>
      <c r="BD143" s="252"/>
      <c r="BE143" s="252"/>
      <c r="BF143" s="252"/>
      <c r="BG143" s="252"/>
      <c r="BH143" s="252"/>
      <c r="BI143" s="252"/>
      <c r="BJ143" s="252"/>
      <c r="BK143" s="252"/>
      <c r="BL143" s="252"/>
      <c r="BM143" s="252"/>
      <c r="BN143" s="252"/>
      <c r="BO143" s="252"/>
      <c r="BP143" s="252"/>
      <c r="BQ143" s="252"/>
      <c r="BR143" s="252"/>
      <c r="BS143" s="252"/>
      <c r="BT143" s="252"/>
      <c r="BU143" s="252"/>
      <c r="BV143" s="252"/>
      <c r="BW143" s="252"/>
      <c r="BX143" s="252"/>
      <c r="BY143" s="252"/>
      <c r="BZ143" s="252"/>
      <c r="CA143" s="252"/>
      <c r="CB143" s="252"/>
      <c r="CC143" s="252"/>
      <c r="CD143" s="254"/>
      <c r="CE143" s="254"/>
      <c r="CF143" s="24"/>
    </row>
    <row r="144" spans="1:84" s="410" customFormat="1" ht="14.25" customHeight="1" x14ac:dyDescent="0.4">
      <c r="A144" s="763" t="s">
        <v>822</v>
      </c>
      <c r="B144" s="764"/>
      <c r="C144" s="255">
        <f t="shared" ref="C144:BN144" si="14">+C87+C59+C142+C133</f>
        <v>45560</v>
      </c>
      <c r="D144" s="255">
        <f t="shared" si="14"/>
        <v>17347.704081632652</v>
      </c>
      <c r="E144" s="255">
        <f t="shared" si="14"/>
        <v>670.14749999999992</v>
      </c>
      <c r="F144" s="255">
        <f t="shared" si="14"/>
        <v>244.08333333333334</v>
      </c>
      <c r="G144" s="255">
        <f t="shared" si="14"/>
        <v>0</v>
      </c>
      <c r="H144" s="255">
        <f t="shared" si="14"/>
        <v>4587</v>
      </c>
      <c r="I144" s="255">
        <f t="shared" si="14"/>
        <v>400</v>
      </c>
      <c r="J144" s="255">
        <f t="shared" si="14"/>
        <v>7998</v>
      </c>
      <c r="K144" s="255">
        <f t="shared" si="14"/>
        <v>3649</v>
      </c>
      <c r="L144" s="256">
        <f t="shared" si="14"/>
        <v>16022</v>
      </c>
      <c r="M144" s="257">
        <f t="shared" si="14"/>
        <v>5499</v>
      </c>
      <c r="N144" s="255">
        <f t="shared" si="14"/>
        <v>209064</v>
      </c>
      <c r="O144" s="255">
        <f t="shared" si="14"/>
        <v>3643</v>
      </c>
      <c r="P144" s="255">
        <f t="shared" si="14"/>
        <v>1259</v>
      </c>
      <c r="Q144" s="255">
        <f t="shared" si="14"/>
        <v>14324</v>
      </c>
      <c r="R144" s="255">
        <f t="shared" si="14"/>
        <v>4272</v>
      </c>
      <c r="S144" s="255">
        <f t="shared" si="14"/>
        <v>1852</v>
      </c>
      <c r="T144" s="255">
        <f t="shared" si="14"/>
        <v>35748</v>
      </c>
      <c r="U144" s="255">
        <f t="shared" si="14"/>
        <v>208710</v>
      </c>
      <c r="V144" s="256">
        <f t="shared" si="14"/>
        <v>14686</v>
      </c>
      <c r="W144" s="257">
        <f t="shared" si="14"/>
        <v>48049</v>
      </c>
      <c r="X144" s="255">
        <f t="shared" si="14"/>
        <v>7099</v>
      </c>
      <c r="Y144" s="255">
        <f t="shared" si="14"/>
        <v>22505</v>
      </c>
      <c r="Z144" s="255">
        <f t="shared" si="14"/>
        <v>73706</v>
      </c>
      <c r="AA144" s="255">
        <f t="shared" si="14"/>
        <v>41990</v>
      </c>
      <c r="AB144" s="255">
        <f t="shared" si="14"/>
        <v>18742</v>
      </c>
      <c r="AC144" s="255">
        <f t="shared" si="14"/>
        <v>15319</v>
      </c>
      <c r="AD144" s="255">
        <f t="shared" si="14"/>
        <v>18210</v>
      </c>
      <c r="AE144" s="255">
        <f t="shared" si="14"/>
        <v>26159</v>
      </c>
      <c r="AF144" s="256">
        <f t="shared" si="14"/>
        <v>256325</v>
      </c>
      <c r="AG144" s="257">
        <f t="shared" si="14"/>
        <v>11612</v>
      </c>
      <c r="AH144" s="255">
        <f t="shared" si="14"/>
        <v>35334</v>
      </c>
      <c r="AI144" s="255">
        <f t="shared" si="14"/>
        <v>23713</v>
      </c>
      <c r="AJ144" s="255">
        <f t="shared" si="14"/>
        <v>8823</v>
      </c>
      <c r="AK144" s="255">
        <f t="shared" si="14"/>
        <v>54630</v>
      </c>
      <c r="AL144" s="255">
        <f t="shared" si="14"/>
        <v>71902</v>
      </c>
      <c r="AM144" s="255">
        <f t="shared" si="14"/>
        <v>34763</v>
      </c>
      <c r="AN144" s="255">
        <f>+AN87+AN59+AN142+AN133</f>
        <v>73065.810000000056</v>
      </c>
      <c r="AO144" s="255">
        <f t="shared" si="14"/>
        <v>14516</v>
      </c>
      <c r="AP144" s="256">
        <f t="shared" si="14"/>
        <v>8877</v>
      </c>
      <c r="AQ144" s="257">
        <f t="shared" si="14"/>
        <v>10025</v>
      </c>
      <c r="AR144" s="255">
        <f t="shared" si="14"/>
        <v>118534</v>
      </c>
      <c r="AS144" s="255">
        <f t="shared" si="14"/>
        <v>149607.00000000003</v>
      </c>
      <c r="AT144" s="255">
        <f t="shared" si="14"/>
        <v>27230</v>
      </c>
      <c r="AU144" s="255">
        <f t="shared" si="14"/>
        <v>84481</v>
      </c>
      <c r="AV144" s="255">
        <f t="shared" si="14"/>
        <v>43853</v>
      </c>
      <c r="AW144" s="255">
        <f t="shared" si="14"/>
        <v>316865</v>
      </c>
      <c r="AX144" s="570">
        <f t="shared" si="14"/>
        <v>25300</v>
      </c>
      <c r="AY144" s="258">
        <f>+AY87+AY59+AY142+AY133</f>
        <v>33610</v>
      </c>
      <c r="AZ144" s="256">
        <f t="shared" si="14"/>
        <v>16980</v>
      </c>
      <c r="BA144" s="257">
        <f t="shared" si="14"/>
        <v>120350</v>
      </c>
      <c r="BB144" s="255">
        <f t="shared" si="14"/>
        <v>19180</v>
      </c>
      <c r="BC144" s="255">
        <f t="shared" si="14"/>
        <v>10800</v>
      </c>
      <c r="BD144" s="255">
        <f t="shared" si="14"/>
        <v>11180</v>
      </c>
      <c r="BE144" s="255">
        <f t="shared" si="14"/>
        <v>255000</v>
      </c>
      <c r="BF144" s="255">
        <f t="shared" si="14"/>
        <v>17880</v>
      </c>
      <c r="BG144" s="255">
        <f t="shared" si="14"/>
        <v>10700</v>
      </c>
      <c r="BH144" s="255">
        <f t="shared" si="14"/>
        <v>16830</v>
      </c>
      <c r="BI144" s="255">
        <f t="shared" si="14"/>
        <v>9000</v>
      </c>
      <c r="BJ144" s="256">
        <f t="shared" si="14"/>
        <v>423380</v>
      </c>
      <c r="BK144" s="257">
        <f t="shared" si="14"/>
        <v>13100</v>
      </c>
      <c r="BL144" s="255">
        <f t="shared" si="14"/>
        <v>25580</v>
      </c>
      <c r="BM144" s="255">
        <f t="shared" si="14"/>
        <v>8500</v>
      </c>
      <c r="BN144" s="255">
        <f t="shared" si="14"/>
        <v>11680</v>
      </c>
      <c r="BO144" s="255">
        <f t="shared" ref="BO144:CE144" si="15">+BO87+BO59+BO142+BO133</f>
        <v>23450</v>
      </c>
      <c r="BP144" s="255">
        <f t="shared" si="15"/>
        <v>14390</v>
      </c>
      <c r="BQ144" s="255">
        <f t="shared" si="15"/>
        <v>257700</v>
      </c>
      <c r="BR144" s="255">
        <f t="shared" si="15"/>
        <v>18380</v>
      </c>
      <c r="BS144" s="255">
        <f t="shared" si="15"/>
        <v>21800</v>
      </c>
      <c r="BT144" s="256">
        <f t="shared" si="15"/>
        <v>14580</v>
      </c>
      <c r="BU144" s="257">
        <f t="shared" si="15"/>
        <v>9300</v>
      </c>
      <c r="BV144" s="255">
        <f t="shared" si="15"/>
        <v>15030</v>
      </c>
      <c r="BW144" s="255">
        <f t="shared" si="15"/>
        <v>17800</v>
      </c>
      <c r="BX144" s="255">
        <f t="shared" si="15"/>
        <v>83980</v>
      </c>
      <c r="BY144" s="255">
        <f t="shared" si="15"/>
        <v>22400</v>
      </c>
      <c r="BZ144" s="255">
        <f t="shared" si="15"/>
        <v>15380</v>
      </c>
      <c r="CA144" s="255">
        <f t="shared" si="15"/>
        <v>10700</v>
      </c>
      <c r="CB144" s="255">
        <f t="shared" si="15"/>
        <v>11880</v>
      </c>
      <c r="CC144" s="255">
        <f t="shared" si="15"/>
        <v>514760</v>
      </c>
      <c r="CD144" s="259">
        <f t="shared" si="15"/>
        <v>4279214.7449149657</v>
      </c>
      <c r="CE144" s="259">
        <f t="shared" si="15"/>
        <v>4345883.7449149657</v>
      </c>
      <c r="CF144" s="24"/>
    </row>
    <row r="145" spans="1:84" ht="14.25" customHeight="1" x14ac:dyDescent="0.4">
      <c r="A145" s="260"/>
      <c r="B145" s="252"/>
      <c r="C145" s="261"/>
      <c r="D145" s="261"/>
      <c r="E145" s="261"/>
      <c r="F145" s="261"/>
      <c r="G145" s="261"/>
      <c r="H145" s="261"/>
      <c r="I145" s="261"/>
      <c r="J145" s="261"/>
      <c r="K145" s="261"/>
      <c r="L145" s="262"/>
      <c r="M145" s="261"/>
      <c r="N145" s="261"/>
      <c r="O145" s="261"/>
      <c r="P145" s="261"/>
      <c r="Q145" s="261"/>
      <c r="R145" s="261"/>
      <c r="S145" s="261"/>
      <c r="T145" s="261"/>
      <c r="U145" s="261"/>
      <c r="V145" s="261"/>
      <c r="W145" s="261"/>
      <c r="X145" s="261"/>
      <c r="Y145" s="261"/>
      <c r="Z145" s="261"/>
      <c r="AA145" s="261"/>
      <c r="AB145" s="261"/>
      <c r="AC145" s="261"/>
      <c r="AD145" s="261"/>
      <c r="AE145" s="261"/>
      <c r="AF145" s="261"/>
      <c r="AG145" s="261"/>
      <c r="AH145" s="261"/>
      <c r="AI145" s="261"/>
      <c r="AJ145" s="261"/>
      <c r="AK145" s="261"/>
      <c r="AL145" s="261"/>
      <c r="AM145" s="261"/>
      <c r="AN145" s="261"/>
      <c r="AO145" s="261"/>
      <c r="AP145" s="261"/>
      <c r="AQ145" s="261"/>
      <c r="AR145" s="261"/>
      <c r="AS145" s="261"/>
      <c r="AT145" s="261"/>
      <c r="AU145" s="261"/>
      <c r="AV145" s="261"/>
      <c r="AW145" s="261"/>
      <c r="AX145" s="261"/>
      <c r="AY145" s="263"/>
      <c r="AZ145" s="261"/>
      <c r="BA145" s="261"/>
      <c r="BB145" s="261"/>
      <c r="BC145" s="261"/>
      <c r="BD145" s="261"/>
      <c r="BE145" s="261"/>
      <c r="BF145" s="261"/>
      <c r="BG145" s="261"/>
      <c r="BH145" s="261"/>
      <c r="BI145" s="261"/>
      <c r="BJ145" s="261"/>
      <c r="BK145" s="261"/>
      <c r="BL145" s="261"/>
      <c r="BM145" s="261"/>
      <c r="BN145" s="261"/>
      <c r="BO145" s="261"/>
      <c r="BP145" s="261"/>
      <c r="BQ145" s="261"/>
      <c r="BR145" s="261"/>
      <c r="BS145" s="261"/>
      <c r="BT145" s="261"/>
      <c r="BU145" s="261"/>
      <c r="BV145" s="261"/>
      <c r="BW145" s="261"/>
      <c r="BX145" s="261"/>
      <c r="BY145" s="261"/>
      <c r="BZ145" s="261"/>
      <c r="CA145" s="261"/>
      <c r="CB145" s="261"/>
      <c r="CC145" s="261"/>
      <c r="CD145" s="262"/>
      <c r="CE145" s="262"/>
      <c r="CF145" s="24"/>
    </row>
    <row r="146" spans="1:84" ht="14.25" customHeight="1" x14ac:dyDescent="0.4">
      <c r="A146" s="765" t="s">
        <v>436</v>
      </c>
      <c r="B146" s="766"/>
      <c r="C146" s="264">
        <f>+C144</f>
        <v>45560</v>
      </c>
      <c r="D146" s="265">
        <f t="shared" ref="D146:BO146" si="16">+D144+C146</f>
        <v>62907.704081632648</v>
      </c>
      <c r="E146" s="265">
        <f t="shared" si="16"/>
        <v>63577.851581632647</v>
      </c>
      <c r="F146" s="265">
        <f t="shared" si="16"/>
        <v>63821.934914965983</v>
      </c>
      <c r="G146" s="265">
        <f>+G144+F146</f>
        <v>63821.934914965983</v>
      </c>
      <c r="H146" s="265">
        <f>+H144+G146</f>
        <v>68408.934914965983</v>
      </c>
      <c r="I146" s="265">
        <f t="shared" si="16"/>
        <v>68808.934914965983</v>
      </c>
      <c r="J146" s="265">
        <f t="shared" si="16"/>
        <v>76806.934914965983</v>
      </c>
      <c r="K146" s="265">
        <f>+K144+J146</f>
        <v>80455.934914965983</v>
      </c>
      <c r="L146" s="266">
        <f>+L144+K146</f>
        <v>96477.934914965983</v>
      </c>
      <c r="M146" s="267">
        <f t="shared" si="16"/>
        <v>101976.93491496598</v>
      </c>
      <c r="N146" s="265">
        <f t="shared" si="16"/>
        <v>311040.934914966</v>
      </c>
      <c r="O146" s="265">
        <f>+O144+N146</f>
        <v>314683.934914966</v>
      </c>
      <c r="P146" s="265">
        <f t="shared" si="16"/>
        <v>315942.934914966</v>
      </c>
      <c r="Q146" s="265">
        <f>+Q144+P146</f>
        <v>330266.934914966</v>
      </c>
      <c r="R146" s="265">
        <f t="shared" si="16"/>
        <v>334538.934914966</v>
      </c>
      <c r="S146" s="265">
        <f t="shared" si="16"/>
        <v>336390.934914966</v>
      </c>
      <c r="T146" s="265">
        <f t="shared" si="16"/>
        <v>372138.934914966</v>
      </c>
      <c r="U146" s="265">
        <f t="shared" si="16"/>
        <v>580848.934914966</v>
      </c>
      <c r="V146" s="601">
        <f t="shared" si="16"/>
        <v>595534.934914966</v>
      </c>
      <c r="W146" s="267">
        <f t="shared" si="16"/>
        <v>643583.934914966</v>
      </c>
      <c r="X146" s="265">
        <f t="shared" si="16"/>
        <v>650682.934914966</v>
      </c>
      <c r="Y146" s="265">
        <f t="shared" si="16"/>
        <v>673187.934914966</v>
      </c>
      <c r="Z146" s="265">
        <f t="shared" si="16"/>
        <v>746893.934914966</v>
      </c>
      <c r="AA146" s="265">
        <f t="shared" si="16"/>
        <v>788883.934914966</v>
      </c>
      <c r="AB146" s="265">
        <f t="shared" si="16"/>
        <v>807625.934914966</v>
      </c>
      <c r="AC146" s="265">
        <f t="shared" si="16"/>
        <v>822944.934914966</v>
      </c>
      <c r="AD146" s="265">
        <f t="shared" si="16"/>
        <v>841154.934914966</v>
      </c>
      <c r="AE146" s="265">
        <f t="shared" si="16"/>
        <v>867313.934914966</v>
      </c>
      <c r="AF146" s="601">
        <f t="shared" si="16"/>
        <v>1123638.9349149661</v>
      </c>
      <c r="AG146" s="267">
        <f t="shared" si="16"/>
        <v>1135250.9349149661</v>
      </c>
      <c r="AH146" s="265">
        <f t="shared" si="16"/>
        <v>1170584.9349149661</v>
      </c>
      <c r="AI146" s="265">
        <f t="shared" si="16"/>
        <v>1194297.9349149661</v>
      </c>
      <c r="AJ146" s="265">
        <f t="shared" si="16"/>
        <v>1203120.9349149661</v>
      </c>
      <c r="AK146" s="265">
        <f t="shared" si="16"/>
        <v>1257750.9349149661</v>
      </c>
      <c r="AL146" s="265">
        <f t="shared" si="16"/>
        <v>1329652.9349149661</v>
      </c>
      <c r="AM146" s="265">
        <f>+AM144+AL146</f>
        <v>1364415.9349149661</v>
      </c>
      <c r="AN146" s="265">
        <f>+AN144+AM146</f>
        <v>1437481.7449149662</v>
      </c>
      <c r="AO146" s="265">
        <f t="shared" si="16"/>
        <v>1451997.7449149662</v>
      </c>
      <c r="AP146" s="601">
        <f>+AP144+AO146</f>
        <v>1460874.7449149662</v>
      </c>
      <c r="AQ146" s="267">
        <f t="shared" si="16"/>
        <v>1470899.7449149662</v>
      </c>
      <c r="AR146" s="265">
        <f t="shared" si="16"/>
        <v>1589433.7449149662</v>
      </c>
      <c r="AS146" s="265">
        <f t="shared" si="16"/>
        <v>1739040.7449149662</v>
      </c>
      <c r="AT146" s="265">
        <f t="shared" si="16"/>
        <v>1766270.7449149662</v>
      </c>
      <c r="AU146" s="265">
        <f t="shared" si="16"/>
        <v>1850751.7449149662</v>
      </c>
      <c r="AV146" s="265">
        <f t="shared" si="16"/>
        <v>1894604.7449149662</v>
      </c>
      <c r="AW146" s="265">
        <f t="shared" si="16"/>
        <v>2211469.7449149662</v>
      </c>
      <c r="AX146" s="268">
        <f>+AX144+AW146</f>
        <v>2236769.7449149662</v>
      </c>
      <c r="AY146" s="269">
        <f>+AY144+AX146</f>
        <v>2270379.7449149662</v>
      </c>
      <c r="AZ146" s="601">
        <f>+AZ144+AY146</f>
        <v>2287359.7449149662</v>
      </c>
      <c r="BA146" s="267">
        <f t="shared" si="16"/>
        <v>2407709.7449149662</v>
      </c>
      <c r="BB146" s="265">
        <f t="shared" si="16"/>
        <v>2426889.7449149662</v>
      </c>
      <c r="BC146" s="265">
        <f t="shared" si="16"/>
        <v>2437689.7449149662</v>
      </c>
      <c r="BD146" s="265">
        <f t="shared" si="16"/>
        <v>2448869.7449149662</v>
      </c>
      <c r="BE146" s="265">
        <f t="shared" si="16"/>
        <v>2703869.7449149662</v>
      </c>
      <c r="BF146" s="265">
        <f t="shared" si="16"/>
        <v>2721749.7449149662</v>
      </c>
      <c r="BG146" s="265">
        <f t="shared" si="16"/>
        <v>2732449.7449149662</v>
      </c>
      <c r="BH146" s="265">
        <f t="shared" si="16"/>
        <v>2749279.7449149662</v>
      </c>
      <c r="BI146" s="265">
        <f t="shared" si="16"/>
        <v>2758279.7449149662</v>
      </c>
      <c r="BJ146" s="265">
        <f t="shared" si="16"/>
        <v>3181659.7449149662</v>
      </c>
      <c r="BK146" s="265">
        <f t="shared" si="16"/>
        <v>3194759.7449149662</v>
      </c>
      <c r="BL146" s="265">
        <f t="shared" si="16"/>
        <v>3220339.7449149662</v>
      </c>
      <c r="BM146" s="265">
        <f t="shared" si="16"/>
        <v>3228839.7449149662</v>
      </c>
      <c r="BN146" s="265">
        <f t="shared" si="16"/>
        <v>3240519.7449149662</v>
      </c>
      <c r="BO146" s="265">
        <f t="shared" si="16"/>
        <v>3263969.7449149662</v>
      </c>
      <c r="BP146" s="265">
        <f t="shared" ref="BP146:CC146" si="17">+BP144+BO146</f>
        <v>3278359.7449149662</v>
      </c>
      <c r="BQ146" s="265">
        <f t="shared" si="17"/>
        <v>3536059.7449149662</v>
      </c>
      <c r="BR146" s="265">
        <f t="shared" si="17"/>
        <v>3554439.7449149662</v>
      </c>
      <c r="BS146" s="265">
        <f t="shared" si="17"/>
        <v>3576239.7449149662</v>
      </c>
      <c r="BT146" s="601">
        <f t="shared" si="17"/>
        <v>3590819.7449149662</v>
      </c>
      <c r="BU146" s="267">
        <f t="shared" si="17"/>
        <v>3600119.7449149662</v>
      </c>
      <c r="BV146" s="265">
        <f t="shared" si="17"/>
        <v>3615149.7449149662</v>
      </c>
      <c r="BW146" s="265">
        <f t="shared" si="17"/>
        <v>3632949.7449149662</v>
      </c>
      <c r="BX146" s="265">
        <f t="shared" si="17"/>
        <v>3716929.7449149662</v>
      </c>
      <c r="BY146" s="265">
        <f t="shared" si="17"/>
        <v>3739329.7449149662</v>
      </c>
      <c r="BZ146" s="265">
        <f t="shared" si="17"/>
        <v>3754709.7449149662</v>
      </c>
      <c r="CA146" s="265">
        <f t="shared" si="17"/>
        <v>3765409.7449149662</v>
      </c>
      <c r="CB146" s="265">
        <f t="shared" si="17"/>
        <v>3777289.7449149662</v>
      </c>
      <c r="CC146" s="265">
        <f t="shared" si="17"/>
        <v>4292049.7449149657</v>
      </c>
      <c r="CD146" s="270" t="s">
        <v>437</v>
      </c>
      <c r="CE146" s="270" t="s">
        <v>437</v>
      </c>
      <c r="CF146" s="24"/>
    </row>
    <row r="147" spans="1:84" ht="14.25" customHeight="1" x14ac:dyDescent="0.4">
      <c r="A147" s="200" t="s">
        <v>212</v>
      </c>
      <c r="B147" s="201"/>
      <c r="C147" s="271"/>
      <c r="D147" s="261"/>
      <c r="E147" s="261"/>
      <c r="F147" s="261"/>
      <c r="G147" s="261"/>
      <c r="H147" s="261"/>
      <c r="I147" s="261"/>
      <c r="J147" s="261"/>
      <c r="K147" s="261"/>
      <c r="L147" s="262"/>
      <c r="M147" s="261"/>
      <c r="N147" s="261"/>
      <c r="O147" s="261"/>
      <c r="P147" s="261"/>
      <c r="Q147" s="261"/>
      <c r="R147" s="261"/>
      <c r="S147" s="261"/>
      <c r="T147" s="261"/>
      <c r="U147" s="261"/>
      <c r="V147" s="261"/>
      <c r="W147" s="261"/>
      <c r="X147" s="261"/>
      <c r="Y147" s="261"/>
      <c r="Z147" s="261"/>
      <c r="AA147" s="261"/>
      <c r="AB147" s="261"/>
      <c r="AC147" s="261"/>
      <c r="AD147" s="261"/>
      <c r="AE147" s="261"/>
      <c r="AF147" s="261"/>
      <c r="AG147" s="261"/>
      <c r="AH147" s="261"/>
      <c r="AI147" s="261"/>
      <c r="AJ147" s="261"/>
      <c r="AK147" s="261"/>
      <c r="AL147" s="261"/>
      <c r="AM147" s="261"/>
      <c r="AN147" s="261"/>
      <c r="AO147" s="261"/>
      <c r="AP147" s="261"/>
      <c r="AQ147" s="261"/>
      <c r="AR147" s="261"/>
      <c r="AS147" s="261"/>
      <c r="AT147" s="261"/>
      <c r="AU147" s="261"/>
      <c r="AV147" s="261"/>
      <c r="AW147" s="271"/>
      <c r="AX147" s="261"/>
      <c r="AY147" s="263"/>
      <c r="AZ147" s="261"/>
      <c r="BA147" s="261"/>
      <c r="BB147" s="261"/>
      <c r="BC147" s="261"/>
      <c r="BD147" s="261"/>
      <c r="BE147" s="261"/>
      <c r="BF147" s="261"/>
      <c r="BG147" s="261"/>
      <c r="BH147" s="261"/>
      <c r="BI147" s="261"/>
      <c r="BJ147" s="261"/>
      <c r="BK147" s="261"/>
      <c r="BL147" s="261"/>
      <c r="BM147" s="261"/>
      <c r="BN147" s="261"/>
      <c r="BO147" s="261"/>
      <c r="BP147" s="261"/>
      <c r="BQ147" s="261"/>
      <c r="BR147" s="261"/>
      <c r="BS147" s="261"/>
      <c r="BT147" s="261"/>
      <c r="BU147" s="261"/>
      <c r="BV147" s="261"/>
      <c r="BW147" s="261"/>
      <c r="BX147" s="261"/>
      <c r="BY147" s="261"/>
      <c r="BZ147" s="261"/>
      <c r="CA147" s="261"/>
      <c r="CB147" s="261"/>
      <c r="CC147" s="261"/>
      <c r="CD147" s="254"/>
      <c r="CE147" s="254"/>
      <c r="CF147" s="24"/>
    </row>
    <row r="148" spans="1:84" ht="14.25" customHeight="1" x14ac:dyDescent="0.4">
      <c r="A148" s="739" t="s">
        <v>438</v>
      </c>
      <c r="B148" s="740"/>
      <c r="C148" s="272">
        <f>+C144/310</f>
        <v>146.96774193548387</v>
      </c>
      <c r="D148" s="273">
        <f t="shared" ref="D148:F148" si="18">+D144/310</f>
        <v>55.960335747202102</v>
      </c>
      <c r="E148" s="273">
        <f t="shared" si="18"/>
        <v>2.1617661290322578</v>
      </c>
      <c r="F148" s="273">
        <f t="shared" si="18"/>
        <v>0.78736559139784945</v>
      </c>
      <c r="G148" s="273">
        <f>+G144/310</f>
        <v>0</v>
      </c>
      <c r="H148" s="273">
        <f>+H144/310</f>
        <v>14.796774193548387</v>
      </c>
      <c r="I148" s="273">
        <f t="shared" ref="I148:K148" si="19">+I144/310</f>
        <v>1.2903225806451613</v>
      </c>
      <c r="J148" s="273">
        <f t="shared" si="19"/>
        <v>25.8</v>
      </c>
      <c r="K148" s="273">
        <f t="shared" si="19"/>
        <v>11.770967741935484</v>
      </c>
      <c r="L148" s="274">
        <f>+L144/310</f>
        <v>51.683870967741939</v>
      </c>
      <c r="M148" s="275">
        <f t="shared" ref="M148:CA148" si="20">+M144/310</f>
        <v>17.738709677419354</v>
      </c>
      <c r="N148" s="273">
        <f t="shared" si="20"/>
        <v>674.4</v>
      </c>
      <c r="O148" s="273">
        <f t="shared" si="20"/>
        <v>11.751612903225807</v>
      </c>
      <c r="P148" s="273">
        <f t="shared" si="20"/>
        <v>4.0612903225806454</v>
      </c>
      <c r="Q148" s="273">
        <f t="shared" si="20"/>
        <v>46.206451612903223</v>
      </c>
      <c r="R148" s="273">
        <f t="shared" si="20"/>
        <v>13.780645161290323</v>
      </c>
      <c r="S148" s="273">
        <f t="shared" si="20"/>
        <v>5.9741935483870972</v>
      </c>
      <c r="T148" s="273">
        <f t="shared" si="20"/>
        <v>115.31612903225806</v>
      </c>
      <c r="U148" s="273">
        <f t="shared" si="20"/>
        <v>673.25806451612902</v>
      </c>
      <c r="V148" s="274">
        <f t="shared" si="20"/>
        <v>47.374193548387098</v>
      </c>
      <c r="W148" s="275">
        <f t="shared" si="20"/>
        <v>154.99677419354839</v>
      </c>
      <c r="X148" s="273">
        <f t="shared" si="20"/>
        <v>22.9</v>
      </c>
      <c r="Y148" s="273">
        <f t="shared" si="20"/>
        <v>72.596774193548384</v>
      </c>
      <c r="Z148" s="273">
        <f>+Z144/310</f>
        <v>237.76129032258063</v>
      </c>
      <c r="AA148" s="273">
        <f t="shared" si="20"/>
        <v>135.45161290322579</v>
      </c>
      <c r="AB148" s="273">
        <f>+AB144/310</f>
        <v>60.458064516129035</v>
      </c>
      <c r="AC148" s="273">
        <f t="shared" si="20"/>
        <v>49.416129032258063</v>
      </c>
      <c r="AD148" s="273">
        <f t="shared" si="20"/>
        <v>58.741935483870968</v>
      </c>
      <c r="AE148" s="273">
        <f t="shared" si="20"/>
        <v>84.383870967741942</v>
      </c>
      <c r="AF148" s="274">
        <f t="shared" si="20"/>
        <v>826.85483870967744</v>
      </c>
      <c r="AG148" s="275">
        <f t="shared" si="20"/>
        <v>37.458064516129035</v>
      </c>
      <c r="AH148" s="273">
        <f t="shared" si="20"/>
        <v>113.98064516129033</v>
      </c>
      <c r="AI148" s="273">
        <f t="shared" si="20"/>
        <v>76.49354838709678</v>
      </c>
      <c r="AJ148" s="273">
        <f t="shared" si="20"/>
        <v>28.461290322580645</v>
      </c>
      <c r="AK148" s="273">
        <f t="shared" si="20"/>
        <v>176.2258064516129</v>
      </c>
      <c r="AL148" s="273">
        <f t="shared" si="20"/>
        <v>231.94193548387096</v>
      </c>
      <c r="AM148" s="273">
        <f t="shared" si="20"/>
        <v>112.13870967741936</v>
      </c>
      <c r="AN148" s="273">
        <f t="shared" si="20"/>
        <v>235.69616129032275</v>
      </c>
      <c r="AO148" s="273">
        <f t="shared" si="20"/>
        <v>46.825806451612905</v>
      </c>
      <c r="AP148" s="274">
        <f t="shared" si="20"/>
        <v>28.635483870967743</v>
      </c>
      <c r="AQ148" s="275">
        <f t="shared" si="20"/>
        <v>32.338709677419352</v>
      </c>
      <c r="AR148" s="273">
        <f t="shared" si="20"/>
        <v>382.36774193548388</v>
      </c>
      <c r="AS148" s="273">
        <f t="shared" si="20"/>
        <v>482.60322580645169</v>
      </c>
      <c r="AT148" s="273">
        <f t="shared" si="20"/>
        <v>87.838709677419359</v>
      </c>
      <c r="AU148" s="273">
        <f t="shared" si="20"/>
        <v>272.51935483870966</v>
      </c>
      <c r="AV148" s="273">
        <f t="shared" si="20"/>
        <v>141.46129032258065</v>
      </c>
      <c r="AW148" s="273">
        <f t="shared" si="20"/>
        <v>1022.1451612903226</v>
      </c>
      <c r="AX148" s="276">
        <f t="shared" si="20"/>
        <v>81.612903225806448</v>
      </c>
      <c r="AY148" s="277">
        <f t="shared" si="20"/>
        <v>108.41935483870968</v>
      </c>
      <c r="AZ148" s="274">
        <f t="shared" si="20"/>
        <v>54.774193548387096</v>
      </c>
      <c r="BA148" s="275">
        <f t="shared" si="20"/>
        <v>388.22580645161293</v>
      </c>
      <c r="BB148" s="273">
        <f t="shared" si="20"/>
        <v>61.87096774193548</v>
      </c>
      <c r="BC148" s="273">
        <f t="shared" si="20"/>
        <v>34.838709677419352</v>
      </c>
      <c r="BD148" s="273">
        <f t="shared" si="20"/>
        <v>36.064516129032256</v>
      </c>
      <c r="BE148" s="273">
        <f t="shared" si="20"/>
        <v>822.58064516129036</v>
      </c>
      <c r="BF148" s="273">
        <f t="shared" si="20"/>
        <v>57.677419354838712</v>
      </c>
      <c r="BG148" s="273">
        <f t="shared" si="20"/>
        <v>34.516129032258064</v>
      </c>
      <c r="BH148" s="273">
        <f t="shared" si="20"/>
        <v>54.29032258064516</v>
      </c>
      <c r="BI148" s="273">
        <f t="shared" si="20"/>
        <v>29.032258064516128</v>
      </c>
      <c r="BJ148" s="274">
        <f t="shared" si="20"/>
        <v>1365.741935483871</v>
      </c>
      <c r="BK148" s="275">
        <f t="shared" si="20"/>
        <v>42.258064516129032</v>
      </c>
      <c r="BL148" s="273">
        <f t="shared" si="20"/>
        <v>82.516129032258064</v>
      </c>
      <c r="BM148" s="273">
        <f t="shared" si="20"/>
        <v>27.419354838709676</v>
      </c>
      <c r="BN148" s="273">
        <f t="shared" si="20"/>
        <v>37.677419354838712</v>
      </c>
      <c r="BO148" s="273">
        <f t="shared" si="20"/>
        <v>75.645161290322577</v>
      </c>
      <c r="BP148" s="273">
        <f t="shared" si="20"/>
        <v>46.41935483870968</v>
      </c>
      <c r="BQ148" s="273">
        <f t="shared" si="20"/>
        <v>831.29032258064512</v>
      </c>
      <c r="BR148" s="273">
        <f t="shared" si="20"/>
        <v>59.29032258064516</v>
      </c>
      <c r="BS148" s="273">
        <f t="shared" si="20"/>
        <v>70.322580645161295</v>
      </c>
      <c r="BT148" s="274">
        <f t="shared" si="20"/>
        <v>47.032258064516128</v>
      </c>
      <c r="BU148" s="275">
        <f t="shared" si="20"/>
        <v>30</v>
      </c>
      <c r="BV148" s="273">
        <f t="shared" si="20"/>
        <v>48.483870967741936</v>
      </c>
      <c r="BW148" s="273">
        <f t="shared" si="20"/>
        <v>57.41935483870968</v>
      </c>
      <c r="BX148" s="273">
        <f t="shared" si="20"/>
        <v>270.90322580645159</v>
      </c>
      <c r="BY148" s="273">
        <f t="shared" si="20"/>
        <v>72.258064516129039</v>
      </c>
      <c r="BZ148" s="273">
        <f t="shared" si="20"/>
        <v>49.612903225806448</v>
      </c>
      <c r="CA148" s="273">
        <f t="shared" si="20"/>
        <v>34.516129032258064</v>
      </c>
      <c r="CB148" s="273">
        <f t="shared" ref="CB148:CE148" si="21">+CB144/310</f>
        <v>38.322580645161288</v>
      </c>
      <c r="CC148" s="273">
        <f t="shared" si="21"/>
        <v>1660.516129032258</v>
      </c>
      <c r="CD148" s="278">
        <f t="shared" si="21"/>
        <v>13803.91853198376</v>
      </c>
      <c r="CE148" s="278">
        <f t="shared" si="21"/>
        <v>14018.979822306341</v>
      </c>
    </row>
    <row r="149" spans="1:84" ht="14.25" customHeight="1" x14ac:dyDescent="0.4">
      <c r="A149" s="741" t="s">
        <v>439</v>
      </c>
      <c r="B149" s="742"/>
      <c r="C149" s="275">
        <f>+C146/310</f>
        <v>146.96774193548387</v>
      </c>
      <c r="D149" s="275">
        <f>+D146/310</f>
        <v>202.92807768268597</v>
      </c>
      <c r="E149" s="275">
        <f t="shared" ref="E149:G149" si="22">+E146/310</f>
        <v>205.08984381171823</v>
      </c>
      <c r="F149" s="275">
        <f t="shared" si="22"/>
        <v>205.87720940311607</v>
      </c>
      <c r="G149" s="275">
        <f t="shared" si="22"/>
        <v>205.87720940311607</v>
      </c>
      <c r="H149" s="275">
        <f>+H146/310</f>
        <v>220.67398359666447</v>
      </c>
      <c r="I149" s="275">
        <f>+I146/310</f>
        <v>221.96430617730962</v>
      </c>
      <c r="J149" s="275">
        <f t="shared" ref="J149:AV149" si="23">+J146/310</f>
        <v>247.76430617730963</v>
      </c>
      <c r="K149" s="275">
        <f t="shared" si="23"/>
        <v>259.53527391924513</v>
      </c>
      <c r="L149" s="279">
        <f>+L146/310</f>
        <v>311.21914488698707</v>
      </c>
      <c r="M149" s="272">
        <f t="shared" si="23"/>
        <v>328.95785456440638</v>
      </c>
      <c r="N149" s="275">
        <f t="shared" si="23"/>
        <v>1003.3578545644065</v>
      </c>
      <c r="O149" s="275">
        <f t="shared" si="23"/>
        <v>1015.1094674676323</v>
      </c>
      <c r="P149" s="275">
        <f t="shared" si="23"/>
        <v>1019.1707577902129</v>
      </c>
      <c r="Q149" s="275">
        <f t="shared" si="23"/>
        <v>1065.377209403116</v>
      </c>
      <c r="R149" s="275">
        <f>+R146/310</f>
        <v>1079.1578545644065</v>
      </c>
      <c r="S149" s="275">
        <f t="shared" si="23"/>
        <v>1085.1320481127934</v>
      </c>
      <c r="T149" s="275">
        <f t="shared" si="23"/>
        <v>1200.4481771450517</v>
      </c>
      <c r="U149" s="275">
        <f t="shared" si="23"/>
        <v>1873.7062416611807</v>
      </c>
      <c r="V149" s="274">
        <f t="shared" si="23"/>
        <v>1921.0804352095677</v>
      </c>
      <c r="W149" s="275">
        <f t="shared" si="23"/>
        <v>2076.0772094031163</v>
      </c>
      <c r="X149" s="275">
        <f t="shared" si="23"/>
        <v>2098.9772094031159</v>
      </c>
      <c r="Y149" s="275">
        <f t="shared" si="23"/>
        <v>2171.5739835966647</v>
      </c>
      <c r="Z149" s="275">
        <f t="shared" si="23"/>
        <v>2409.3352739192451</v>
      </c>
      <c r="AA149" s="275">
        <f t="shared" si="23"/>
        <v>2544.7868868224709</v>
      </c>
      <c r="AB149" s="275">
        <f t="shared" si="23"/>
        <v>2605.2449513386</v>
      </c>
      <c r="AC149" s="275">
        <f t="shared" si="23"/>
        <v>2654.6610803708581</v>
      </c>
      <c r="AD149" s="275">
        <f t="shared" si="23"/>
        <v>2713.4030158547289</v>
      </c>
      <c r="AE149" s="275">
        <f t="shared" si="23"/>
        <v>2797.7868868224709</v>
      </c>
      <c r="AF149" s="274">
        <f t="shared" si="23"/>
        <v>3624.6417255321489</v>
      </c>
      <c r="AG149" s="275">
        <f t="shared" si="23"/>
        <v>3662.099790048278</v>
      </c>
      <c r="AH149" s="275">
        <f t="shared" si="23"/>
        <v>3776.0804352095679</v>
      </c>
      <c r="AI149" s="275">
        <f t="shared" si="23"/>
        <v>3852.5739835966647</v>
      </c>
      <c r="AJ149" s="275">
        <f t="shared" si="23"/>
        <v>3881.0352739192454</v>
      </c>
      <c r="AK149" s="275">
        <f t="shared" si="23"/>
        <v>4057.2610803708585</v>
      </c>
      <c r="AL149" s="275">
        <f t="shared" si="23"/>
        <v>4289.2030158547295</v>
      </c>
      <c r="AM149" s="275">
        <f t="shared" si="23"/>
        <v>4401.3417255321483</v>
      </c>
      <c r="AN149" s="275">
        <f t="shared" si="23"/>
        <v>4637.0378868224716</v>
      </c>
      <c r="AO149" s="275">
        <f t="shared" si="23"/>
        <v>4683.8636932740847</v>
      </c>
      <c r="AP149" s="279">
        <f t="shared" si="23"/>
        <v>4712.4991771450523</v>
      </c>
      <c r="AQ149" s="272">
        <f t="shared" si="23"/>
        <v>4744.8378868224718</v>
      </c>
      <c r="AR149" s="275">
        <f t="shared" si="23"/>
        <v>5127.2056287579553</v>
      </c>
      <c r="AS149" s="275">
        <f t="shared" si="23"/>
        <v>5609.8088545644068</v>
      </c>
      <c r="AT149" s="275">
        <f t="shared" si="23"/>
        <v>5697.6475642418263</v>
      </c>
      <c r="AU149" s="275">
        <f t="shared" si="23"/>
        <v>5970.166919080536</v>
      </c>
      <c r="AV149" s="275">
        <f t="shared" si="23"/>
        <v>6111.6282094031167</v>
      </c>
      <c r="AW149" s="275">
        <f>+AW146/310</f>
        <v>7133.7733706934396</v>
      </c>
      <c r="AX149" s="279">
        <f t="shared" ref="AX149:CB149" si="24">+AX146/310</f>
        <v>7215.3862739192455</v>
      </c>
      <c r="AY149" s="277">
        <f t="shared" si="24"/>
        <v>7323.8056287579557</v>
      </c>
      <c r="AZ149" s="274">
        <f t="shared" si="24"/>
        <v>7378.5798223063421</v>
      </c>
      <c r="BA149" s="275">
        <f t="shared" si="24"/>
        <v>7766.8056287579557</v>
      </c>
      <c r="BB149" s="275">
        <f>+BB146/310</f>
        <v>7828.6765964998913</v>
      </c>
      <c r="BC149" s="275">
        <f t="shared" si="24"/>
        <v>7863.5153061773099</v>
      </c>
      <c r="BD149" s="275">
        <f t="shared" si="24"/>
        <v>7899.5798223063421</v>
      </c>
      <c r="BE149" s="275">
        <f t="shared" si="24"/>
        <v>8722.1604674676328</v>
      </c>
      <c r="BF149" s="275">
        <f t="shared" si="24"/>
        <v>8779.8378868224718</v>
      </c>
      <c r="BG149" s="275">
        <f t="shared" si="24"/>
        <v>8814.3540158547294</v>
      </c>
      <c r="BH149" s="275">
        <f t="shared" si="24"/>
        <v>8868.6443384353752</v>
      </c>
      <c r="BI149" s="275">
        <f t="shared" si="24"/>
        <v>8897.6765964998904</v>
      </c>
      <c r="BJ149" s="274">
        <f t="shared" si="24"/>
        <v>10263.418531983762</v>
      </c>
      <c r="BK149" s="275">
        <f t="shared" si="24"/>
        <v>10305.67659649989</v>
      </c>
      <c r="BL149" s="275">
        <f t="shared" si="24"/>
        <v>10388.19272553215</v>
      </c>
      <c r="BM149" s="275">
        <f t="shared" si="24"/>
        <v>10415.612080370858</v>
      </c>
      <c r="BN149" s="275">
        <f t="shared" si="24"/>
        <v>10453.289499725697</v>
      </c>
      <c r="BO149" s="275">
        <f t="shared" si="24"/>
        <v>10528.934661016019</v>
      </c>
      <c r="BP149" s="275">
        <f t="shared" si="24"/>
        <v>10575.354015854729</v>
      </c>
      <c r="BQ149" s="275">
        <f t="shared" si="24"/>
        <v>11406.644338435375</v>
      </c>
      <c r="BR149" s="275">
        <f t="shared" si="24"/>
        <v>11465.934661016019</v>
      </c>
      <c r="BS149" s="275">
        <f t="shared" si="24"/>
        <v>11536.257241661182</v>
      </c>
      <c r="BT149" s="274">
        <f t="shared" si="24"/>
        <v>11583.289499725697</v>
      </c>
      <c r="BU149" s="275">
        <f t="shared" si="24"/>
        <v>11613.289499725697</v>
      </c>
      <c r="BV149" s="275">
        <f t="shared" si="24"/>
        <v>11661.77337069344</v>
      </c>
      <c r="BW149" s="275">
        <f t="shared" si="24"/>
        <v>11719.19272553215</v>
      </c>
      <c r="BX149" s="275">
        <f t="shared" si="24"/>
        <v>11990.095951338601</v>
      </c>
      <c r="BY149" s="275">
        <f t="shared" si="24"/>
        <v>12062.354015854729</v>
      </c>
      <c r="BZ149" s="275">
        <f>+BZ146/310</f>
        <v>12111.966919080536</v>
      </c>
      <c r="CA149" s="275">
        <f t="shared" si="24"/>
        <v>12146.483048112794</v>
      </c>
      <c r="CB149" s="275">
        <f t="shared" si="24"/>
        <v>12184.805628757955</v>
      </c>
      <c r="CC149" s="275">
        <f>+CC146/310</f>
        <v>13845.321757790212</v>
      </c>
      <c r="CD149" s="280" t="s">
        <v>437</v>
      </c>
      <c r="CE149" s="280" t="s">
        <v>437</v>
      </c>
    </row>
    <row r="150" spans="1:84" ht="14.25" customHeight="1" x14ac:dyDescent="0.4">
      <c r="A150" s="743" t="s">
        <v>440</v>
      </c>
      <c r="B150" s="744"/>
      <c r="C150" s="281"/>
      <c r="D150" s="282"/>
      <c r="E150" s="281"/>
      <c r="F150" s="282"/>
      <c r="G150" s="281"/>
      <c r="H150" s="282"/>
      <c r="I150" s="281"/>
      <c r="J150" s="282"/>
      <c r="K150" s="281"/>
      <c r="L150" s="283"/>
      <c r="M150" s="284"/>
      <c r="N150" s="282"/>
      <c r="O150" s="281"/>
      <c r="P150" s="282"/>
      <c r="Q150" s="281"/>
      <c r="R150" s="282"/>
      <c r="S150" s="281"/>
      <c r="T150" s="282"/>
      <c r="U150" s="281"/>
      <c r="V150" s="285"/>
      <c r="W150" s="281"/>
      <c r="X150" s="281"/>
      <c r="Y150" s="282"/>
      <c r="Z150" s="281"/>
      <c r="AA150" s="282"/>
      <c r="AB150" s="281"/>
      <c r="AC150" s="282"/>
      <c r="AD150" s="281"/>
      <c r="AE150" s="282"/>
      <c r="AF150" s="285"/>
      <c r="AG150" s="281"/>
      <c r="AH150" s="281"/>
      <c r="AI150" s="282"/>
      <c r="AJ150" s="281"/>
      <c r="AK150" s="282"/>
      <c r="AL150" s="281"/>
      <c r="AM150" s="282"/>
      <c r="AN150" s="281"/>
      <c r="AO150" s="282"/>
      <c r="AP150" s="286"/>
      <c r="AQ150" s="284"/>
      <c r="AR150" s="281"/>
      <c r="AS150" s="282"/>
      <c r="AT150" s="281"/>
      <c r="AU150" s="282"/>
      <c r="AV150" s="281"/>
      <c r="AW150" s="281"/>
      <c r="AX150" s="283"/>
      <c r="AY150" s="287"/>
      <c r="AZ150" s="285"/>
      <c r="BA150" s="281"/>
      <c r="BB150" s="282"/>
      <c r="BC150" s="281"/>
      <c r="BD150" s="282"/>
      <c r="BE150" s="281"/>
      <c r="BF150" s="282"/>
      <c r="BG150" s="281"/>
      <c r="BH150" s="282"/>
      <c r="BI150" s="281"/>
      <c r="BJ150" s="285"/>
      <c r="BK150" s="281"/>
      <c r="BL150" s="282"/>
      <c r="BM150" s="281"/>
      <c r="BN150" s="282"/>
      <c r="BO150" s="281"/>
      <c r="BP150" s="282"/>
      <c r="BQ150" s="281"/>
      <c r="BR150" s="282"/>
      <c r="BS150" s="281"/>
      <c r="BT150" s="285"/>
      <c r="BU150" s="281"/>
      <c r="BV150" s="282"/>
      <c r="BW150" s="281"/>
      <c r="BX150" s="282"/>
      <c r="BY150" s="281"/>
      <c r="BZ150" s="282"/>
      <c r="CA150" s="282"/>
      <c r="CB150" s="281"/>
      <c r="CC150" s="282"/>
      <c r="CD150" s="51" t="s">
        <v>441</v>
      </c>
      <c r="CE150" s="51" t="s">
        <v>441</v>
      </c>
    </row>
    <row r="151" spans="1:84" ht="14.25" customHeight="1" x14ac:dyDescent="0.4">
      <c r="A151" s="745"/>
      <c r="B151" s="746"/>
      <c r="C151" s="288"/>
      <c r="D151" s="288"/>
      <c r="E151" s="288"/>
      <c r="F151" s="288"/>
      <c r="G151" s="288"/>
      <c r="H151" s="288"/>
      <c r="I151" s="288"/>
      <c r="J151" s="288"/>
      <c r="K151" s="288"/>
      <c r="L151" s="288"/>
      <c r="M151" s="288"/>
      <c r="N151" s="288"/>
      <c r="O151" s="288"/>
      <c r="P151" s="288"/>
      <c r="Q151" s="288"/>
      <c r="R151" s="288"/>
      <c r="S151" s="288"/>
      <c r="T151" s="288"/>
      <c r="U151" s="288"/>
      <c r="V151" s="288"/>
      <c r="W151" s="288"/>
      <c r="X151" s="288"/>
      <c r="Y151" s="288"/>
      <c r="Z151" s="288"/>
      <c r="AA151" s="288"/>
      <c r="AB151" s="288"/>
      <c r="AC151" s="288"/>
      <c r="AD151" s="288"/>
      <c r="AE151" s="288"/>
      <c r="AF151" s="288"/>
      <c r="AG151" s="288"/>
      <c r="AH151" s="288"/>
      <c r="AI151" s="288"/>
      <c r="AJ151" s="288"/>
      <c r="AK151" s="288"/>
      <c r="AL151" s="288"/>
      <c r="AM151" s="288"/>
      <c r="AN151" s="288"/>
      <c r="AO151" s="288"/>
      <c r="AP151" s="288"/>
      <c r="AQ151" s="288"/>
      <c r="AR151" s="288"/>
      <c r="AS151" s="288"/>
      <c r="AT151" s="288"/>
      <c r="AU151" s="288"/>
      <c r="AV151" s="288"/>
      <c r="AW151" s="288"/>
      <c r="AX151" s="288"/>
      <c r="AY151" s="289"/>
      <c r="AZ151" s="288"/>
      <c r="BA151" s="288"/>
      <c r="BB151" s="288"/>
      <c r="BC151" s="288"/>
      <c r="BD151" s="288"/>
      <c r="BE151" s="288"/>
      <c r="BF151" s="288"/>
      <c r="BG151" s="288"/>
      <c r="BH151" s="288"/>
      <c r="BI151" s="288"/>
      <c r="BJ151" s="288"/>
      <c r="BK151" s="288"/>
      <c r="BL151" s="288"/>
      <c r="BM151" s="288"/>
      <c r="BN151" s="288"/>
      <c r="BO151" s="288"/>
      <c r="BP151" s="288"/>
      <c r="BQ151" s="288"/>
      <c r="BR151" s="288"/>
      <c r="BS151" s="288"/>
      <c r="BT151" s="288"/>
      <c r="BU151" s="288"/>
      <c r="BV151" s="288"/>
      <c r="BW151" s="288"/>
      <c r="BX151" s="288"/>
      <c r="BY151" s="288"/>
      <c r="BZ151" s="288"/>
      <c r="CA151" s="288"/>
      <c r="CB151" s="288"/>
      <c r="CC151" s="288"/>
      <c r="CD151" s="290"/>
      <c r="CE151" s="290"/>
    </row>
    <row r="152" spans="1:84" ht="14.25" customHeight="1" x14ac:dyDescent="0.4">
      <c r="A152" s="747" t="s">
        <v>442</v>
      </c>
      <c r="B152" s="748"/>
      <c r="C152" s="91"/>
      <c r="D152" s="91"/>
      <c r="E152" s="91"/>
      <c r="F152" s="91"/>
      <c r="G152" s="91"/>
      <c r="H152" s="91"/>
      <c r="I152" s="91"/>
      <c r="J152" s="91"/>
      <c r="K152" s="91"/>
      <c r="L152" s="91"/>
      <c r="M152" s="91"/>
      <c r="N152" s="91"/>
      <c r="O152" s="91"/>
      <c r="P152" s="91"/>
      <c r="Q152" s="91"/>
      <c r="R152" s="91"/>
      <c r="S152" s="91"/>
      <c r="T152" s="91"/>
      <c r="U152" s="91"/>
      <c r="V152" s="91"/>
      <c r="W152" s="91"/>
      <c r="X152" s="91"/>
      <c r="Y152" s="91"/>
      <c r="Z152" s="91"/>
      <c r="AA152" s="91"/>
      <c r="AB152" s="91"/>
      <c r="AC152" s="91"/>
      <c r="AD152" s="91"/>
      <c r="AE152" s="91"/>
      <c r="AF152" s="91"/>
      <c r="AG152" s="91"/>
      <c r="AH152" s="91"/>
      <c r="AI152" s="91"/>
      <c r="AJ152" s="91"/>
      <c r="AK152" s="91"/>
      <c r="AL152" s="91"/>
      <c r="AM152" s="91"/>
      <c r="AN152" s="91"/>
      <c r="AO152" s="91"/>
      <c r="AP152" s="91"/>
      <c r="AQ152" s="91"/>
      <c r="AR152" s="91"/>
      <c r="AS152" s="91"/>
      <c r="AT152" s="91"/>
      <c r="AU152" s="91"/>
      <c r="AV152" s="91"/>
      <c r="AW152" s="91"/>
      <c r="AX152" s="91"/>
      <c r="AY152" s="93"/>
      <c r="AZ152" s="91"/>
      <c r="BA152" s="91"/>
      <c r="BB152" s="91"/>
      <c r="BC152" s="91"/>
      <c r="BD152" s="91"/>
      <c r="BE152" s="91"/>
      <c r="BF152" s="91"/>
      <c r="BG152" s="91"/>
      <c r="BH152" s="91"/>
      <c r="BI152" s="91"/>
      <c r="BJ152" s="91"/>
      <c r="BK152" s="91"/>
      <c r="BL152" s="91"/>
      <c r="BM152" s="91"/>
      <c r="BN152" s="91"/>
      <c r="BO152" s="91"/>
      <c r="BP152" s="91"/>
      <c r="BQ152" s="91"/>
      <c r="BR152" s="91"/>
      <c r="BS152" s="91"/>
      <c r="BT152" s="91"/>
      <c r="BU152" s="91"/>
      <c r="BV152" s="91"/>
      <c r="BW152" s="91"/>
      <c r="BX152" s="91"/>
      <c r="BY152" s="91"/>
      <c r="BZ152" s="91"/>
      <c r="CA152" s="91"/>
      <c r="CB152" s="91"/>
      <c r="CC152" s="91"/>
      <c r="CD152" s="291">
        <v>289664.47399999999</v>
      </c>
      <c r="CE152" s="291">
        <v>289664.47399999999</v>
      </c>
    </row>
    <row r="153" spans="1:84" ht="14.25" customHeight="1" x14ac:dyDescent="0.4">
      <c r="A153" s="749" t="s">
        <v>443</v>
      </c>
      <c r="B153" s="750"/>
      <c r="C153" s="292">
        <v>992</v>
      </c>
      <c r="D153" s="273">
        <v>2050</v>
      </c>
      <c r="E153" s="273">
        <f>+E164/1000</f>
        <v>1860</v>
      </c>
      <c r="F153" s="273">
        <f t="shared" ref="F153:L153" si="25">+F164/1000</f>
        <v>1860</v>
      </c>
      <c r="G153" s="273">
        <f t="shared" si="25"/>
        <v>1860</v>
      </c>
      <c r="H153" s="273">
        <f>+H164/1000</f>
        <v>7223</v>
      </c>
      <c r="I153" s="273">
        <f t="shared" si="25"/>
        <v>10256.4</v>
      </c>
      <c r="J153" s="273">
        <f t="shared" si="25"/>
        <v>10256.4</v>
      </c>
      <c r="K153" s="273">
        <f t="shared" si="25"/>
        <v>19651.2</v>
      </c>
      <c r="L153" s="274">
        <f t="shared" si="25"/>
        <v>19651.2</v>
      </c>
      <c r="M153" s="299">
        <f>+M164/1000</f>
        <v>41058.26</v>
      </c>
      <c r="N153" s="293">
        <f>+N164/1000</f>
        <v>49290</v>
      </c>
      <c r="O153" s="293">
        <f t="shared" ref="O153:V153" si="26">+O164/1000</f>
        <v>49290</v>
      </c>
      <c r="P153" s="293">
        <f t="shared" si="26"/>
        <v>49290</v>
      </c>
      <c r="Q153" s="293">
        <f t="shared" si="26"/>
        <v>49290</v>
      </c>
      <c r="R153" s="293">
        <f t="shared" si="26"/>
        <v>49290</v>
      </c>
      <c r="S153" s="293">
        <f t="shared" si="26"/>
        <v>49290</v>
      </c>
      <c r="T153" s="293">
        <f t="shared" si="26"/>
        <v>49290</v>
      </c>
      <c r="U153" s="293">
        <f t="shared" si="26"/>
        <v>49290</v>
      </c>
      <c r="V153" s="293">
        <f t="shared" si="26"/>
        <v>49290</v>
      </c>
      <c r="W153" s="592">
        <f>+W164/1000</f>
        <v>58078.5</v>
      </c>
      <c r="X153" s="293">
        <f>+X164/1000</f>
        <v>61008</v>
      </c>
      <c r="Y153" s="293">
        <f t="shared" ref="Y153:CB153" si="27">+Y164/1000</f>
        <v>61008</v>
      </c>
      <c r="Z153" s="293">
        <f t="shared" si="27"/>
        <v>61008</v>
      </c>
      <c r="AA153" s="293">
        <f t="shared" si="27"/>
        <v>61008</v>
      </c>
      <c r="AB153" s="293">
        <f t="shared" si="27"/>
        <v>61008</v>
      </c>
      <c r="AC153" s="293">
        <f t="shared" si="27"/>
        <v>61008</v>
      </c>
      <c r="AD153" s="293">
        <f t="shared" si="27"/>
        <v>61008</v>
      </c>
      <c r="AE153" s="293">
        <f t="shared" si="27"/>
        <v>61008</v>
      </c>
      <c r="AF153" s="274">
        <f t="shared" si="27"/>
        <v>61008</v>
      </c>
      <c r="AG153" s="299">
        <f t="shared" si="27"/>
        <v>61008</v>
      </c>
      <c r="AH153" s="293">
        <f t="shared" si="27"/>
        <v>61008</v>
      </c>
      <c r="AI153" s="293">
        <f t="shared" si="27"/>
        <v>61008</v>
      </c>
      <c r="AJ153" s="293">
        <f t="shared" si="27"/>
        <v>61008</v>
      </c>
      <c r="AK153" s="293">
        <f t="shared" si="27"/>
        <v>61008</v>
      </c>
      <c r="AL153" s="293">
        <f t="shared" si="27"/>
        <v>61008</v>
      </c>
      <c r="AM153" s="293">
        <f t="shared" si="27"/>
        <v>61008</v>
      </c>
      <c r="AN153" s="293">
        <f t="shared" si="27"/>
        <v>61008</v>
      </c>
      <c r="AO153" s="293">
        <f t="shared" si="27"/>
        <v>61008</v>
      </c>
      <c r="AP153" s="274">
        <f t="shared" si="27"/>
        <v>61008</v>
      </c>
      <c r="AQ153" s="299">
        <f t="shared" si="27"/>
        <v>61008</v>
      </c>
      <c r="AR153" s="293">
        <f t="shared" si="27"/>
        <v>61008</v>
      </c>
      <c r="AS153" s="293">
        <f t="shared" si="27"/>
        <v>61008</v>
      </c>
      <c r="AT153" s="293">
        <f t="shared" si="27"/>
        <v>61008</v>
      </c>
      <c r="AU153" s="293">
        <f t="shared" si="27"/>
        <v>61008</v>
      </c>
      <c r="AV153" s="293">
        <f t="shared" si="27"/>
        <v>61008</v>
      </c>
      <c r="AW153" s="293">
        <f t="shared" si="27"/>
        <v>61008</v>
      </c>
      <c r="AX153" s="294">
        <f t="shared" si="27"/>
        <v>61008</v>
      </c>
      <c r="AY153" s="295">
        <f>+AY164/1000</f>
        <v>61008</v>
      </c>
      <c r="AZ153" s="274">
        <f t="shared" si="27"/>
        <v>61008</v>
      </c>
      <c r="BA153" s="299">
        <f t="shared" si="27"/>
        <v>61008</v>
      </c>
      <c r="BB153" s="293">
        <f t="shared" si="27"/>
        <v>61008</v>
      </c>
      <c r="BC153" s="293">
        <f t="shared" si="27"/>
        <v>61008</v>
      </c>
      <c r="BD153" s="293">
        <f t="shared" si="27"/>
        <v>61008</v>
      </c>
      <c r="BE153" s="293">
        <f t="shared" si="27"/>
        <v>61008</v>
      </c>
      <c r="BF153" s="293">
        <f t="shared" si="27"/>
        <v>61008</v>
      </c>
      <c r="BG153" s="293">
        <f t="shared" si="27"/>
        <v>61008</v>
      </c>
      <c r="BH153" s="293">
        <f t="shared" si="27"/>
        <v>61008</v>
      </c>
      <c r="BI153" s="293">
        <f t="shared" si="27"/>
        <v>61008</v>
      </c>
      <c r="BJ153" s="274">
        <f t="shared" si="27"/>
        <v>61008</v>
      </c>
      <c r="BK153" s="299">
        <f t="shared" si="27"/>
        <v>61008</v>
      </c>
      <c r="BL153" s="293">
        <f t="shared" si="27"/>
        <v>61008</v>
      </c>
      <c r="BM153" s="293">
        <f t="shared" si="27"/>
        <v>61008</v>
      </c>
      <c r="BN153" s="293">
        <f t="shared" si="27"/>
        <v>61008</v>
      </c>
      <c r="BO153" s="293">
        <f t="shared" si="27"/>
        <v>61008</v>
      </c>
      <c r="BP153" s="293">
        <f t="shared" si="27"/>
        <v>61008</v>
      </c>
      <c r="BQ153" s="293">
        <f t="shared" si="27"/>
        <v>61008</v>
      </c>
      <c r="BR153" s="293">
        <f t="shared" si="27"/>
        <v>61008</v>
      </c>
      <c r="BS153" s="293">
        <f t="shared" si="27"/>
        <v>61008</v>
      </c>
      <c r="BT153" s="274">
        <f t="shared" si="27"/>
        <v>61008</v>
      </c>
      <c r="BU153" s="299">
        <f t="shared" si="27"/>
        <v>61008</v>
      </c>
      <c r="BV153" s="293">
        <f t="shared" si="27"/>
        <v>61008</v>
      </c>
      <c r="BW153" s="293">
        <f t="shared" si="27"/>
        <v>61008</v>
      </c>
      <c r="BX153" s="293">
        <f>+BX164/1000</f>
        <v>61008</v>
      </c>
      <c r="BY153" s="293">
        <f t="shared" ref="BY153" si="28">+BY164/1000</f>
        <v>61008</v>
      </c>
      <c r="BZ153" s="293">
        <f>+BZ164/1000</f>
        <v>61008</v>
      </c>
      <c r="CA153" s="293">
        <f>+CA164/1000</f>
        <v>61008</v>
      </c>
      <c r="CB153" s="293">
        <f t="shared" si="27"/>
        <v>61008</v>
      </c>
      <c r="CC153" s="293">
        <f>+CC164/1000</f>
        <v>61008</v>
      </c>
      <c r="CD153" s="291">
        <f>SUM(C153:CC153)</f>
        <v>4156870.96</v>
      </c>
      <c r="CE153" s="291"/>
    </row>
    <row r="154" spans="1:84" ht="14.25" customHeight="1" thickBot="1" x14ac:dyDescent="0.45">
      <c r="A154" s="731" t="s">
        <v>444</v>
      </c>
      <c r="B154" s="732"/>
      <c r="C154" s="296">
        <f t="shared" ref="C154:F154" si="29">+C180</f>
        <v>0</v>
      </c>
      <c r="D154" s="293">
        <f t="shared" si="29"/>
        <v>0</v>
      </c>
      <c r="E154" s="293">
        <f t="shared" si="29"/>
        <v>0</v>
      </c>
      <c r="F154" s="293">
        <f t="shared" si="29"/>
        <v>0</v>
      </c>
      <c r="G154" s="297">
        <f>+G180</f>
        <v>1198</v>
      </c>
      <c r="H154" s="293">
        <f>+H180</f>
        <v>773.89700000000005</v>
      </c>
      <c r="I154" s="293">
        <f t="shared" ref="I154:BW154" si="30">+I180</f>
        <v>663.98299999999995</v>
      </c>
      <c r="J154" s="293">
        <f t="shared" si="30"/>
        <v>2689.2629999999999</v>
      </c>
      <c r="K154" s="293">
        <f t="shared" si="30"/>
        <v>0</v>
      </c>
      <c r="L154" s="298">
        <f t="shared" si="30"/>
        <v>305.43099999999998</v>
      </c>
      <c r="M154" s="299">
        <f t="shared" si="30"/>
        <v>3354.0940000000001</v>
      </c>
      <c r="N154" s="293">
        <f t="shared" si="30"/>
        <v>105970.624</v>
      </c>
      <c r="O154" s="293">
        <f t="shared" si="30"/>
        <v>-35367.224999999999</v>
      </c>
      <c r="P154" s="293">
        <f t="shared" si="30"/>
        <v>-35881.087</v>
      </c>
      <c r="Q154" s="293">
        <f t="shared" si="30"/>
        <v>-25835.548999999999</v>
      </c>
      <c r="R154" s="293">
        <f>+R180</f>
        <v>1056.654</v>
      </c>
      <c r="S154" s="293">
        <f t="shared" si="30"/>
        <v>2289.84</v>
      </c>
      <c r="T154" s="293">
        <f t="shared" si="30"/>
        <v>1678.1759999999999</v>
      </c>
      <c r="U154" s="293">
        <f t="shared" si="30"/>
        <v>13489.25</v>
      </c>
      <c r="V154" s="298">
        <f t="shared" si="30"/>
        <v>1312.018</v>
      </c>
      <c r="W154" s="299">
        <f t="shared" si="30"/>
        <v>13519.922</v>
      </c>
      <c r="X154" s="293">
        <f t="shared" si="30"/>
        <v>1590.0129999999999</v>
      </c>
      <c r="Y154" s="293">
        <f t="shared" si="30"/>
        <v>1839.617</v>
      </c>
      <c r="Z154" s="293">
        <f t="shared" si="30"/>
        <v>1459.374</v>
      </c>
      <c r="AA154" s="293">
        <f t="shared" si="30"/>
        <v>1454.7919999999999</v>
      </c>
      <c r="AB154" s="293">
        <f>+AB180</f>
        <v>4518.0550000000003</v>
      </c>
      <c r="AC154" s="293">
        <f t="shared" si="30"/>
        <v>2254.19</v>
      </c>
      <c r="AD154" s="293">
        <f t="shared" si="30"/>
        <v>1212.2249999999999</v>
      </c>
      <c r="AE154" s="293">
        <f t="shared" si="30"/>
        <v>1878.663</v>
      </c>
      <c r="AF154" s="298">
        <f t="shared" si="30"/>
        <v>1651.537</v>
      </c>
      <c r="AG154" s="299">
        <f t="shared" si="30"/>
        <v>709.93399999999997</v>
      </c>
      <c r="AH154" s="293">
        <f t="shared" si="30"/>
        <v>14411.289000000001</v>
      </c>
      <c r="AI154" s="293">
        <f t="shared" si="30"/>
        <v>-5073.5559999999996</v>
      </c>
      <c r="AJ154" s="293">
        <f t="shared" si="30"/>
        <v>15.348000000000001</v>
      </c>
      <c r="AK154" s="293">
        <f t="shared" si="30"/>
        <v>46.773000000000003</v>
      </c>
      <c r="AL154" s="293">
        <f>+AL180</f>
        <v>295.63299999999998</v>
      </c>
      <c r="AM154" s="293">
        <f>+AM180</f>
        <v>1305.4010000000001</v>
      </c>
      <c r="AN154" s="293">
        <f>+AN180</f>
        <v>2969.8150000000001</v>
      </c>
      <c r="AO154" s="293">
        <f t="shared" si="30"/>
        <v>2200.933</v>
      </c>
      <c r="AP154" s="298">
        <f t="shared" si="30"/>
        <v>4525.3890000000001</v>
      </c>
      <c r="AQ154" s="299">
        <f t="shared" si="30"/>
        <v>2084.3409999999999</v>
      </c>
      <c r="AR154" s="293">
        <f t="shared" si="30"/>
        <v>2489.7649999999999</v>
      </c>
      <c r="AS154" s="293">
        <f t="shared" si="30"/>
        <v>6191.9</v>
      </c>
      <c r="AT154" s="293">
        <f t="shared" si="30"/>
        <v>2566.1289999999999</v>
      </c>
      <c r="AU154" s="293">
        <f t="shared" si="30"/>
        <v>1400.088</v>
      </c>
      <c r="AV154" s="293">
        <f>+AV180</f>
        <v>5122.6499999999996</v>
      </c>
      <c r="AW154" s="296">
        <f t="shared" si="30"/>
        <v>2643.6880000000001</v>
      </c>
      <c r="AX154" s="294">
        <f t="shared" si="30"/>
        <v>1840.85</v>
      </c>
      <c r="AY154" s="295">
        <f t="shared" si="30"/>
        <v>4275.7950000000001</v>
      </c>
      <c r="AZ154" s="298">
        <f t="shared" si="30"/>
        <v>2500</v>
      </c>
      <c r="BA154" s="299">
        <f t="shared" si="30"/>
        <v>2500</v>
      </c>
      <c r="BB154" s="293">
        <f t="shared" si="30"/>
        <v>2500</v>
      </c>
      <c r="BC154" s="293">
        <f t="shared" si="30"/>
        <v>2500</v>
      </c>
      <c r="BD154" s="293">
        <f t="shared" si="30"/>
        <v>2500</v>
      </c>
      <c r="BE154" s="293">
        <f t="shared" si="30"/>
        <v>2500</v>
      </c>
      <c r="BF154" s="293">
        <f>+BF180</f>
        <v>2500</v>
      </c>
      <c r="BG154" s="293">
        <f t="shared" si="30"/>
        <v>2500</v>
      </c>
      <c r="BH154" s="293">
        <f t="shared" si="30"/>
        <v>2500</v>
      </c>
      <c r="BI154" s="293">
        <f t="shared" si="30"/>
        <v>2500</v>
      </c>
      <c r="BJ154" s="298">
        <f t="shared" si="30"/>
        <v>2500</v>
      </c>
      <c r="BK154" s="299">
        <f t="shared" si="30"/>
        <v>2500</v>
      </c>
      <c r="BL154" s="293">
        <f t="shared" si="30"/>
        <v>2500</v>
      </c>
      <c r="BM154" s="293">
        <f t="shared" si="30"/>
        <v>2500</v>
      </c>
      <c r="BN154" s="293">
        <f t="shared" si="30"/>
        <v>2500</v>
      </c>
      <c r="BO154" s="293">
        <f t="shared" si="30"/>
        <v>2500</v>
      </c>
      <c r="BP154" s="293">
        <f>+BP180</f>
        <v>2500</v>
      </c>
      <c r="BQ154" s="293">
        <f t="shared" si="30"/>
        <v>2500</v>
      </c>
      <c r="BR154" s="293">
        <f t="shared" si="30"/>
        <v>2500</v>
      </c>
      <c r="BS154" s="293">
        <f t="shared" si="30"/>
        <v>2500</v>
      </c>
      <c r="BT154" s="298">
        <f t="shared" si="30"/>
        <v>2500</v>
      </c>
      <c r="BU154" s="299">
        <f t="shared" si="30"/>
        <v>2500</v>
      </c>
      <c r="BV154" s="293">
        <f t="shared" si="30"/>
        <v>2500</v>
      </c>
      <c r="BW154" s="293">
        <f t="shared" si="30"/>
        <v>2500</v>
      </c>
      <c r="BX154" s="293">
        <f t="shared" ref="BX154:CC154" si="31">+BX180</f>
        <v>2500</v>
      </c>
      <c r="BY154" s="293">
        <f t="shared" si="31"/>
        <v>2500</v>
      </c>
      <c r="BZ154" s="293">
        <f t="shared" si="31"/>
        <v>2500</v>
      </c>
      <c r="CA154" s="293">
        <f t="shared" si="31"/>
        <v>2500</v>
      </c>
      <c r="CB154" s="293">
        <f t="shared" si="31"/>
        <v>2500</v>
      </c>
      <c r="CC154" s="293">
        <f t="shared" si="31"/>
        <v>2500</v>
      </c>
      <c r="CD154" s="291">
        <f>SUM(C154:CC154)</f>
        <v>194097.92200000002</v>
      </c>
      <c r="CE154" s="291"/>
    </row>
    <row r="155" spans="1:84" ht="14.25" customHeight="1" thickTop="1" x14ac:dyDescent="0.4">
      <c r="A155" s="733" t="s">
        <v>823</v>
      </c>
      <c r="B155" s="734"/>
      <c r="C155" s="300">
        <f>+C154+C152+C153</f>
        <v>992</v>
      </c>
      <c r="D155" s="301">
        <f>SUM(D153:D154)</f>
        <v>2050</v>
      </c>
      <c r="E155" s="301">
        <f>SUM(E153:E154)</f>
        <v>1860</v>
      </c>
      <c r="F155" s="301">
        <f>SUM(F153:F154)</f>
        <v>1860</v>
      </c>
      <c r="G155" s="301">
        <f t="shared" ref="G155:I155" si="32">SUM(G153:G154)</f>
        <v>3058</v>
      </c>
      <c r="H155" s="301">
        <f>SUM(H153:H154)</f>
        <v>7996.8969999999999</v>
      </c>
      <c r="I155" s="301">
        <f t="shared" si="32"/>
        <v>10920.383</v>
      </c>
      <c r="J155" s="301">
        <f>SUM(J153:J154)</f>
        <v>12945.663</v>
      </c>
      <c r="K155" s="301">
        <f t="shared" ref="K155:BV155" si="33">SUM(K153:K154)</f>
        <v>19651.2</v>
      </c>
      <c r="L155" s="600">
        <f t="shared" si="33"/>
        <v>19956.631000000001</v>
      </c>
      <c r="M155" s="599">
        <f t="shared" si="33"/>
        <v>44412.353999999999</v>
      </c>
      <c r="N155" s="301">
        <f t="shared" si="33"/>
        <v>155260.62400000001</v>
      </c>
      <c r="O155" s="301">
        <f t="shared" si="33"/>
        <v>13922.775000000001</v>
      </c>
      <c r="P155" s="301">
        <f t="shared" si="33"/>
        <v>13408.913</v>
      </c>
      <c r="Q155" s="301">
        <f t="shared" si="33"/>
        <v>23454.451000000001</v>
      </c>
      <c r="R155" s="301">
        <f t="shared" si="33"/>
        <v>50346.654000000002</v>
      </c>
      <c r="S155" s="301">
        <f t="shared" si="33"/>
        <v>51579.839999999997</v>
      </c>
      <c r="T155" s="301">
        <f t="shared" si="33"/>
        <v>50968.175999999999</v>
      </c>
      <c r="U155" s="301">
        <f t="shared" si="33"/>
        <v>62779.25</v>
      </c>
      <c r="V155" s="301">
        <f t="shared" si="33"/>
        <v>50602.017999999996</v>
      </c>
      <c r="W155" s="301">
        <f t="shared" si="33"/>
        <v>71598.422000000006</v>
      </c>
      <c r="X155" s="301">
        <f t="shared" si="33"/>
        <v>62598.012999999999</v>
      </c>
      <c r="Y155" s="301">
        <f t="shared" si="33"/>
        <v>62847.616999999998</v>
      </c>
      <c r="Z155" s="301">
        <f t="shared" si="33"/>
        <v>62467.374000000003</v>
      </c>
      <c r="AA155" s="301">
        <f t="shared" si="33"/>
        <v>62462.792000000001</v>
      </c>
      <c r="AB155" s="301">
        <f t="shared" si="33"/>
        <v>65526.055</v>
      </c>
      <c r="AC155" s="301">
        <f t="shared" si="33"/>
        <v>63262.19</v>
      </c>
      <c r="AD155" s="301">
        <f t="shared" si="33"/>
        <v>62220.224999999999</v>
      </c>
      <c r="AE155" s="301">
        <f t="shared" si="33"/>
        <v>62886.663</v>
      </c>
      <c r="AF155" s="600">
        <f t="shared" si="33"/>
        <v>62659.536999999997</v>
      </c>
      <c r="AG155" s="599">
        <f t="shared" si="33"/>
        <v>61717.934000000001</v>
      </c>
      <c r="AH155" s="301">
        <f t="shared" si="33"/>
        <v>75419.289000000004</v>
      </c>
      <c r="AI155" s="301">
        <f t="shared" si="33"/>
        <v>55934.444000000003</v>
      </c>
      <c r="AJ155" s="301">
        <f t="shared" si="33"/>
        <v>61023.347999999998</v>
      </c>
      <c r="AK155" s="301">
        <f t="shared" si="33"/>
        <v>61054.773000000001</v>
      </c>
      <c r="AL155" s="301">
        <f t="shared" si="33"/>
        <v>61303.633000000002</v>
      </c>
      <c r="AM155" s="301">
        <f t="shared" si="33"/>
        <v>62313.400999999998</v>
      </c>
      <c r="AN155" s="301">
        <f t="shared" si="33"/>
        <v>63977.815000000002</v>
      </c>
      <c r="AO155" s="301">
        <f t="shared" si="33"/>
        <v>63208.932999999997</v>
      </c>
      <c r="AP155" s="600">
        <f t="shared" si="33"/>
        <v>65533.389000000003</v>
      </c>
      <c r="AQ155" s="599">
        <f t="shared" si="33"/>
        <v>63092.341</v>
      </c>
      <c r="AR155" s="301">
        <f t="shared" si="33"/>
        <v>63497.764999999999</v>
      </c>
      <c r="AS155" s="301">
        <f t="shared" si="33"/>
        <v>67199.899999999994</v>
      </c>
      <c r="AT155" s="301">
        <f t="shared" si="33"/>
        <v>63574.129000000001</v>
      </c>
      <c r="AU155" s="301">
        <f t="shared" si="33"/>
        <v>62408.088000000003</v>
      </c>
      <c r="AV155" s="301">
        <f t="shared" si="33"/>
        <v>66130.649999999994</v>
      </c>
      <c r="AW155" s="301">
        <f t="shared" si="33"/>
        <v>63651.688000000002</v>
      </c>
      <c r="AX155" s="594">
        <f t="shared" si="33"/>
        <v>62848.85</v>
      </c>
      <c r="AY155" s="302">
        <f>SUM(AY153:AY154)</f>
        <v>65283.794999999998</v>
      </c>
      <c r="AZ155" s="600">
        <f t="shared" si="33"/>
        <v>63508</v>
      </c>
      <c r="BA155" s="599">
        <f t="shared" si="33"/>
        <v>63508</v>
      </c>
      <c r="BB155" s="301">
        <f t="shared" si="33"/>
        <v>63508</v>
      </c>
      <c r="BC155" s="301">
        <f t="shared" si="33"/>
        <v>63508</v>
      </c>
      <c r="BD155" s="301">
        <f t="shared" si="33"/>
        <v>63508</v>
      </c>
      <c r="BE155" s="301">
        <f t="shared" si="33"/>
        <v>63508</v>
      </c>
      <c r="BF155" s="301">
        <f t="shared" si="33"/>
        <v>63508</v>
      </c>
      <c r="BG155" s="301">
        <f t="shared" si="33"/>
        <v>63508</v>
      </c>
      <c r="BH155" s="301">
        <f t="shared" si="33"/>
        <v>63508</v>
      </c>
      <c r="BI155" s="301">
        <f t="shared" si="33"/>
        <v>63508</v>
      </c>
      <c r="BJ155" s="600">
        <f t="shared" si="33"/>
        <v>63508</v>
      </c>
      <c r="BK155" s="599">
        <f t="shared" si="33"/>
        <v>63508</v>
      </c>
      <c r="BL155" s="301">
        <f t="shared" si="33"/>
        <v>63508</v>
      </c>
      <c r="BM155" s="301">
        <f t="shared" si="33"/>
        <v>63508</v>
      </c>
      <c r="BN155" s="301">
        <f t="shared" si="33"/>
        <v>63508</v>
      </c>
      <c r="BO155" s="301">
        <f t="shared" si="33"/>
        <v>63508</v>
      </c>
      <c r="BP155" s="301">
        <f t="shared" si="33"/>
        <v>63508</v>
      </c>
      <c r="BQ155" s="301">
        <f t="shared" si="33"/>
        <v>63508</v>
      </c>
      <c r="BR155" s="301">
        <f t="shared" si="33"/>
        <v>63508</v>
      </c>
      <c r="BS155" s="301">
        <f t="shared" si="33"/>
        <v>63508</v>
      </c>
      <c r="BT155" s="600">
        <f t="shared" si="33"/>
        <v>63508</v>
      </c>
      <c r="BU155" s="599">
        <f t="shared" si="33"/>
        <v>63508</v>
      </c>
      <c r="BV155" s="301">
        <f t="shared" si="33"/>
        <v>63508</v>
      </c>
      <c r="BW155" s="301">
        <f t="shared" ref="BW155:CC155" si="34">SUM(BW153:BW154)</f>
        <v>63508</v>
      </c>
      <c r="BX155" s="301">
        <f t="shared" si="34"/>
        <v>63508</v>
      </c>
      <c r="BY155" s="301">
        <f t="shared" si="34"/>
        <v>63508</v>
      </c>
      <c r="BZ155" s="301">
        <f t="shared" si="34"/>
        <v>63508</v>
      </c>
      <c r="CA155" s="301">
        <f t="shared" si="34"/>
        <v>63508</v>
      </c>
      <c r="CB155" s="301">
        <f t="shared" si="34"/>
        <v>63508</v>
      </c>
      <c r="CC155" s="301">
        <f t="shared" si="34"/>
        <v>63508</v>
      </c>
      <c r="CD155" s="303">
        <f>SUM(C155:CC155)</f>
        <v>4350968.8819999993</v>
      </c>
      <c r="CE155" s="303"/>
    </row>
    <row r="156" spans="1:84" ht="14.25" customHeight="1" x14ac:dyDescent="0.4">
      <c r="A156" s="735" t="s">
        <v>446</v>
      </c>
      <c r="B156" s="736"/>
      <c r="C156" s="304">
        <f>+C155</f>
        <v>992</v>
      </c>
      <c r="D156" s="293">
        <f>D155+C156</f>
        <v>3042</v>
      </c>
      <c r="E156" s="293">
        <f>E155+D156</f>
        <v>4902</v>
      </c>
      <c r="F156" s="293">
        <f t="shared" ref="F156:G156" si="35">F155+E156</f>
        <v>6762</v>
      </c>
      <c r="G156" s="293">
        <f t="shared" si="35"/>
        <v>9820</v>
      </c>
      <c r="H156" s="293">
        <f>H155+G156</f>
        <v>17816.897000000001</v>
      </c>
      <c r="I156" s="293">
        <f>I155+H156</f>
        <v>28737.279999999999</v>
      </c>
      <c r="J156" s="293">
        <f t="shared" ref="J156" si="36">J155+I156</f>
        <v>41682.942999999999</v>
      </c>
      <c r="K156" s="293">
        <f>K155+J156</f>
        <v>61334.142999999996</v>
      </c>
      <c r="L156" s="298">
        <f t="shared" ref="L156:BR156" si="37">L155+K156</f>
        <v>81290.774000000005</v>
      </c>
      <c r="M156" s="299">
        <f>M155+L156</f>
        <v>125703.128</v>
      </c>
      <c r="N156" s="293">
        <f t="shared" si="37"/>
        <v>280963.75199999998</v>
      </c>
      <c r="O156" s="293">
        <f t="shared" si="37"/>
        <v>294886.527</v>
      </c>
      <c r="P156" s="293">
        <f t="shared" si="37"/>
        <v>308295.44</v>
      </c>
      <c r="Q156" s="293">
        <f t="shared" si="37"/>
        <v>331749.891</v>
      </c>
      <c r="R156" s="293">
        <f t="shared" si="37"/>
        <v>382096.54499999998</v>
      </c>
      <c r="S156" s="293">
        <f t="shared" si="37"/>
        <v>433676.38500000001</v>
      </c>
      <c r="T156" s="293">
        <f t="shared" si="37"/>
        <v>484644.56099999999</v>
      </c>
      <c r="U156" s="293">
        <f t="shared" si="37"/>
        <v>547423.81099999999</v>
      </c>
      <c r="V156" s="298">
        <f t="shared" si="37"/>
        <v>598025.82900000003</v>
      </c>
      <c r="W156" s="299">
        <f t="shared" si="37"/>
        <v>669624.25100000005</v>
      </c>
      <c r="X156" s="293">
        <f t="shared" si="37"/>
        <v>732222.26400000008</v>
      </c>
      <c r="Y156" s="293">
        <f t="shared" si="37"/>
        <v>795069.88100000005</v>
      </c>
      <c r="Z156" s="293">
        <f t="shared" si="37"/>
        <v>857537.255</v>
      </c>
      <c r="AA156" s="293">
        <f t="shared" si="37"/>
        <v>920000.04700000002</v>
      </c>
      <c r="AB156" s="293">
        <f t="shared" si="37"/>
        <v>985526.10200000007</v>
      </c>
      <c r="AC156" s="293">
        <f t="shared" si="37"/>
        <v>1048788.2920000001</v>
      </c>
      <c r="AD156" s="293">
        <f t="shared" si="37"/>
        <v>1111008.5170000002</v>
      </c>
      <c r="AE156" s="293">
        <f t="shared" si="37"/>
        <v>1173895.1800000002</v>
      </c>
      <c r="AF156" s="298">
        <f t="shared" si="37"/>
        <v>1236554.7170000002</v>
      </c>
      <c r="AG156" s="299">
        <f t="shared" si="37"/>
        <v>1298272.6510000001</v>
      </c>
      <c r="AH156" s="293">
        <f t="shared" si="37"/>
        <v>1373691.9400000002</v>
      </c>
      <c r="AI156" s="293">
        <f t="shared" si="37"/>
        <v>1429626.3840000001</v>
      </c>
      <c r="AJ156" s="293">
        <f t="shared" si="37"/>
        <v>1490649.7320000001</v>
      </c>
      <c r="AK156" s="293">
        <f t="shared" si="37"/>
        <v>1551704.5050000001</v>
      </c>
      <c r="AL156" s="293">
        <f t="shared" si="37"/>
        <v>1613008.138</v>
      </c>
      <c r="AM156" s="293">
        <f t="shared" si="37"/>
        <v>1675321.5390000001</v>
      </c>
      <c r="AN156" s="293">
        <f t="shared" si="37"/>
        <v>1739299.3540000001</v>
      </c>
      <c r="AO156" s="293">
        <f t="shared" si="37"/>
        <v>1802508.287</v>
      </c>
      <c r="AP156" s="298">
        <f t="shared" si="37"/>
        <v>1868041.676</v>
      </c>
      <c r="AQ156" s="299">
        <f t="shared" si="37"/>
        <v>1931134.017</v>
      </c>
      <c r="AR156" s="293">
        <f t="shared" si="37"/>
        <v>1994631.7819999999</v>
      </c>
      <c r="AS156" s="293">
        <f t="shared" si="37"/>
        <v>2061831.6819999998</v>
      </c>
      <c r="AT156" s="293">
        <f t="shared" si="37"/>
        <v>2125405.8109999998</v>
      </c>
      <c r="AU156" s="293">
        <f t="shared" si="37"/>
        <v>2187813.8989999997</v>
      </c>
      <c r="AV156" s="293">
        <f t="shared" si="37"/>
        <v>2253944.5489999996</v>
      </c>
      <c r="AW156" s="293">
        <f t="shared" si="37"/>
        <v>2317596.2369999997</v>
      </c>
      <c r="AX156" s="595">
        <f>AX155+AW156</f>
        <v>2380445.0869999998</v>
      </c>
      <c r="AY156" s="295">
        <f t="shared" si="37"/>
        <v>2445728.8819999998</v>
      </c>
      <c r="AZ156" s="298">
        <f t="shared" si="37"/>
        <v>2509236.8819999998</v>
      </c>
      <c r="BA156" s="299">
        <f t="shared" si="37"/>
        <v>2572744.8819999998</v>
      </c>
      <c r="BB156" s="293">
        <f t="shared" si="37"/>
        <v>2636252.8819999998</v>
      </c>
      <c r="BC156" s="293">
        <f t="shared" si="37"/>
        <v>2699760.8819999998</v>
      </c>
      <c r="BD156" s="293">
        <f t="shared" si="37"/>
        <v>2763268.8819999998</v>
      </c>
      <c r="BE156" s="293">
        <f t="shared" si="37"/>
        <v>2826776.8819999998</v>
      </c>
      <c r="BF156" s="293">
        <f t="shared" si="37"/>
        <v>2890284.8819999998</v>
      </c>
      <c r="BG156" s="293">
        <f t="shared" si="37"/>
        <v>2953792.8819999998</v>
      </c>
      <c r="BH156" s="293">
        <f t="shared" si="37"/>
        <v>3017300.8819999998</v>
      </c>
      <c r="BI156" s="293">
        <f t="shared" si="37"/>
        <v>3080808.8819999998</v>
      </c>
      <c r="BJ156" s="298">
        <f t="shared" si="37"/>
        <v>3144316.8819999998</v>
      </c>
      <c r="BK156" s="299">
        <f t="shared" si="37"/>
        <v>3207824.8819999998</v>
      </c>
      <c r="BL156" s="293">
        <f t="shared" si="37"/>
        <v>3271332.8819999998</v>
      </c>
      <c r="BM156" s="293">
        <f t="shared" si="37"/>
        <v>3334840.8819999998</v>
      </c>
      <c r="BN156" s="293">
        <f t="shared" si="37"/>
        <v>3398348.8819999998</v>
      </c>
      <c r="BO156" s="293">
        <f t="shared" si="37"/>
        <v>3461856.8819999998</v>
      </c>
      <c r="BP156" s="293">
        <f t="shared" si="37"/>
        <v>3525364.8819999998</v>
      </c>
      <c r="BQ156" s="293">
        <f t="shared" si="37"/>
        <v>3588872.8819999998</v>
      </c>
      <c r="BR156" s="293">
        <f t="shared" si="37"/>
        <v>3652380.8819999998</v>
      </c>
      <c r="BS156" s="293">
        <f>BS155+BR156</f>
        <v>3715888.8819999998</v>
      </c>
      <c r="BT156" s="298">
        <f>BT155+BS156</f>
        <v>3779396.8819999998</v>
      </c>
      <c r="BU156" s="299">
        <f>BU155+BT156</f>
        <v>3842904.8819999998</v>
      </c>
      <c r="BV156" s="293">
        <f t="shared" ref="BV156:BZ156" si="38">BV155+BU156</f>
        <v>3906412.8819999998</v>
      </c>
      <c r="BW156" s="293">
        <f t="shared" si="38"/>
        <v>3969920.8819999998</v>
      </c>
      <c r="BX156" s="293">
        <f t="shared" si="38"/>
        <v>4033428.8819999998</v>
      </c>
      <c r="BY156" s="293">
        <f>BY155+BX156</f>
        <v>4096936.8819999998</v>
      </c>
      <c r="BZ156" s="293">
        <f t="shared" si="38"/>
        <v>4160444.8819999998</v>
      </c>
      <c r="CA156" s="293">
        <f>CA155+BZ156</f>
        <v>4223952.8819999993</v>
      </c>
      <c r="CB156" s="293">
        <f>CB155+CA156</f>
        <v>4287460.8819999993</v>
      </c>
      <c r="CC156" s="293">
        <f>CC155+CB156</f>
        <v>4350968.8819999993</v>
      </c>
      <c r="CD156" s="305" t="s">
        <v>437</v>
      </c>
      <c r="CE156" s="305" t="s">
        <v>437</v>
      </c>
    </row>
    <row r="157" spans="1:84" ht="14.25" customHeight="1" thickBot="1" x14ac:dyDescent="0.45">
      <c r="A157" s="737" t="s">
        <v>807</v>
      </c>
      <c r="B157" s="738"/>
      <c r="C157" s="306">
        <f>+C156-C146</f>
        <v>-44568</v>
      </c>
      <c r="D157" s="307">
        <f>+D156-D146</f>
        <v>-59865.704081632648</v>
      </c>
      <c r="E157" s="307">
        <f t="shared" ref="E157:F157" si="39">+E156-E146</f>
        <v>-58675.851581632647</v>
      </c>
      <c r="F157" s="307">
        <f t="shared" si="39"/>
        <v>-57059.934914965983</v>
      </c>
      <c r="G157" s="307">
        <f>+G156-G146</f>
        <v>-54001.934914965983</v>
      </c>
      <c r="H157" s="307">
        <f>+H156-H146</f>
        <v>-50592.037914965986</v>
      </c>
      <c r="I157" s="307">
        <f>+I156-I146</f>
        <v>-40071.654914965984</v>
      </c>
      <c r="J157" s="307">
        <f t="shared" ref="J157:AC157" si="40">+J156-J146</f>
        <v>-35123.991914965984</v>
      </c>
      <c r="K157" s="307">
        <f t="shared" si="40"/>
        <v>-19121.791914965987</v>
      </c>
      <c r="L157" s="308">
        <f t="shared" si="40"/>
        <v>-15187.160914965978</v>
      </c>
      <c r="M157" s="309">
        <f>+M156-M146</f>
        <v>23726.193085034014</v>
      </c>
      <c r="N157" s="307">
        <f t="shared" si="40"/>
        <v>-30077.182914966019</v>
      </c>
      <c r="O157" s="307">
        <f t="shared" si="40"/>
        <v>-19797.407914965996</v>
      </c>
      <c r="P157" s="307">
        <f t="shared" si="40"/>
        <v>-7647.4949149659951</v>
      </c>
      <c r="Q157" s="307">
        <f>+Q156-Q146</f>
        <v>1482.9560850340058</v>
      </c>
      <c r="R157" s="307">
        <f t="shared" si="40"/>
        <v>47557.610085033986</v>
      </c>
      <c r="S157" s="307">
        <f t="shared" si="40"/>
        <v>97285.450085034012</v>
      </c>
      <c r="T157" s="307">
        <f t="shared" si="40"/>
        <v>112505.62608503399</v>
      </c>
      <c r="U157" s="307">
        <f t="shared" si="40"/>
        <v>-33425.12391496601</v>
      </c>
      <c r="V157" s="308">
        <f t="shared" si="40"/>
        <v>2490.8940850340296</v>
      </c>
      <c r="W157" s="309">
        <f t="shared" si="40"/>
        <v>26040.31608503405</v>
      </c>
      <c r="X157" s="307">
        <f t="shared" si="40"/>
        <v>81539.329085034085</v>
      </c>
      <c r="Y157" s="307">
        <f t="shared" si="40"/>
        <v>121881.94608503405</v>
      </c>
      <c r="Z157" s="307">
        <f t="shared" si="40"/>
        <v>110643.32008503401</v>
      </c>
      <c r="AA157" s="307">
        <f t="shared" si="40"/>
        <v>131116.11208503402</v>
      </c>
      <c r="AB157" s="307">
        <f t="shared" si="40"/>
        <v>177900.16708503407</v>
      </c>
      <c r="AC157" s="307">
        <f t="shared" si="40"/>
        <v>225843.35708503413</v>
      </c>
      <c r="AD157" s="307">
        <f>+AD156-AD146</f>
        <v>269853.58208503423</v>
      </c>
      <c r="AE157" s="307">
        <f t="shared" ref="AE157:AU157" si="41">+AE156-AE146</f>
        <v>306581.24508503417</v>
      </c>
      <c r="AF157" s="308">
        <f t="shared" si="41"/>
        <v>112915.78208503406</v>
      </c>
      <c r="AG157" s="309">
        <f t="shared" si="41"/>
        <v>163021.71608503396</v>
      </c>
      <c r="AH157" s="307">
        <f t="shared" si="41"/>
        <v>203107.00508503406</v>
      </c>
      <c r="AI157" s="307">
        <f t="shared" si="41"/>
        <v>235328.44908503396</v>
      </c>
      <c r="AJ157" s="307">
        <f t="shared" si="41"/>
        <v>287528.79708503396</v>
      </c>
      <c r="AK157" s="307">
        <f t="shared" si="41"/>
        <v>293953.57008503401</v>
      </c>
      <c r="AL157" s="307">
        <f t="shared" si="41"/>
        <v>283355.20308503392</v>
      </c>
      <c r="AM157" s="307">
        <f t="shared" si="41"/>
        <v>310905.60408503399</v>
      </c>
      <c r="AN157" s="307">
        <f t="shared" si="41"/>
        <v>301817.60908503388</v>
      </c>
      <c r="AO157" s="307">
        <f t="shared" si="41"/>
        <v>350510.54208503384</v>
      </c>
      <c r="AP157" s="308">
        <f t="shared" si="41"/>
        <v>407166.93108503381</v>
      </c>
      <c r="AQ157" s="306">
        <f t="shared" si="41"/>
        <v>460234.27208503382</v>
      </c>
      <c r="AR157" s="309">
        <f t="shared" si="41"/>
        <v>405198.03708503372</v>
      </c>
      <c r="AS157" s="307">
        <f>+AS156-AS146</f>
        <v>322790.93708503363</v>
      </c>
      <c r="AT157" s="307">
        <f t="shared" si="41"/>
        <v>359135.06608503358</v>
      </c>
      <c r="AU157" s="307">
        <f t="shared" si="41"/>
        <v>337062.15408503357</v>
      </c>
      <c r="AV157" s="308">
        <f>+AV156-AV146</f>
        <v>359339.80408503348</v>
      </c>
      <c r="AW157" s="306">
        <f>+AW156-AW146</f>
        <v>106126.49208503356</v>
      </c>
      <c r="AX157" s="596">
        <f>+AX156-AX146</f>
        <v>143675.34208503366</v>
      </c>
      <c r="AY157" s="310">
        <f>+AY156-AY146</f>
        <v>175349.13708503358</v>
      </c>
      <c r="AZ157" s="308">
        <f t="shared" ref="AZ157:CC157" si="42">+AZ156-AZ146</f>
        <v>221877.13708503358</v>
      </c>
      <c r="BA157" s="309">
        <f>+BA156-BA146</f>
        <v>165035.13708503358</v>
      </c>
      <c r="BB157" s="307">
        <f>+BB156-BB146</f>
        <v>209363.13708503358</v>
      </c>
      <c r="BC157" s="307">
        <f>+BC156-BC146</f>
        <v>262071.13708503358</v>
      </c>
      <c r="BD157" s="307">
        <f t="shared" si="42"/>
        <v>314399.13708503358</v>
      </c>
      <c r="BE157" s="307">
        <f t="shared" si="42"/>
        <v>122907.13708503358</v>
      </c>
      <c r="BF157" s="307">
        <f t="shared" si="42"/>
        <v>168535.13708503358</v>
      </c>
      <c r="BG157" s="307">
        <f t="shared" si="42"/>
        <v>221343.13708503358</v>
      </c>
      <c r="BH157" s="307">
        <f t="shared" si="42"/>
        <v>268021.13708503358</v>
      </c>
      <c r="BI157" s="307">
        <f>+BI156-BI146</f>
        <v>322529.13708503358</v>
      </c>
      <c r="BJ157" s="308">
        <f>+BJ156-BJ146</f>
        <v>-37342.862914966419</v>
      </c>
      <c r="BK157" s="309">
        <f t="shared" si="42"/>
        <v>13065.137085033581</v>
      </c>
      <c r="BL157" s="307">
        <f>+BL156-BL146</f>
        <v>50993.137085033581</v>
      </c>
      <c r="BM157" s="307">
        <f t="shared" si="42"/>
        <v>106001.13708503358</v>
      </c>
      <c r="BN157" s="307">
        <f t="shared" si="42"/>
        <v>157829.13708503358</v>
      </c>
      <c r="BO157" s="307">
        <f>+BO156-BO146</f>
        <v>197887.13708503358</v>
      </c>
      <c r="BP157" s="307">
        <f t="shared" si="42"/>
        <v>247005.13708503358</v>
      </c>
      <c r="BQ157" s="309">
        <f t="shared" si="42"/>
        <v>52813.137085033581</v>
      </c>
      <c r="BR157" s="307">
        <f t="shared" si="42"/>
        <v>97941.137085033581</v>
      </c>
      <c r="BS157" s="307">
        <f t="shared" si="42"/>
        <v>139649.13708503358</v>
      </c>
      <c r="BT157" s="308">
        <f t="shared" si="42"/>
        <v>188577.13708503358</v>
      </c>
      <c r="BU157" s="309">
        <f t="shared" si="42"/>
        <v>242785.13708503358</v>
      </c>
      <c r="BV157" s="307">
        <f t="shared" si="42"/>
        <v>291263.13708503358</v>
      </c>
      <c r="BW157" s="307">
        <f t="shared" si="42"/>
        <v>336971.13708503358</v>
      </c>
      <c r="BX157" s="307">
        <f t="shared" si="42"/>
        <v>316499.13708503358</v>
      </c>
      <c r="BY157" s="307">
        <f t="shared" si="42"/>
        <v>357607.13708503358</v>
      </c>
      <c r="BZ157" s="307">
        <f t="shared" si="42"/>
        <v>405735.13708503358</v>
      </c>
      <c r="CA157" s="307">
        <f t="shared" si="42"/>
        <v>458543.13708503311</v>
      </c>
      <c r="CB157" s="307">
        <f t="shared" si="42"/>
        <v>510171.13708503311</v>
      </c>
      <c r="CC157" s="308">
        <f t="shared" si="42"/>
        <v>58919.137085033581</v>
      </c>
      <c r="CD157" s="311" t="s">
        <v>437</v>
      </c>
      <c r="CE157" s="311" t="s">
        <v>437</v>
      </c>
    </row>
    <row r="158" spans="1:84" s="410" customFormat="1" ht="14.25" customHeight="1" x14ac:dyDescent="0.4">
      <c r="A158" s="567"/>
      <c r="B158" s="568"/>
      <c r="C158" s="569"/>
      <c r="D158" s="569"/>
      <c r="E158" s="569"/>
      <c r="F158" s="569"/>
      <c r="G158" s="569"/>
      <c r="H158" s="569"/>
      <c r="I158" s="569"/>
      <c r="J158" s="569"/>
      <c r="K158" s="593"/>
      <c r="L158" s="569"/>
      <c r="M158" s="569"/>
      <c r="N158" s="569"/>
      <c r="O158" s="569"/>
      <c r="P158" s="569"/>
      <c r="Q158" s="569"/>
      <c r="R158" s="569"/>
      <c r="S158" s="569"/>
      <c r="T158" s="569"/>
      <c r="U158" s="569"/>
      <c r="V158" s="569"/>
      <c r="W158" s="569"/>
      <c r="X158" s="569"/>
      <c r="Y158" s="569"/>
      <c r="Z158" s="569"/>
      <c r="AA158" s="569"/>
      <c r="AB158" s="569"/>
      <c r="AC158" s="569"/>
      <c r="AD158" s="569"/>
      <c r="AE158" s="569"/>
      <c r="AF158" s="569"/>
      <c r="AG158" s="569"/>
      <c r="AH158" s="569"/>
      <c r="AI158" s="569"/>
      <c r="AJ158" s="569"/>
      <c r="AK158" s="569"/>
      <c r="AL158" s="569"/>
      <c r="AM158" s="569"/>
      <c r="AN158" s="569"/>
      <c r="AO158" s="569"/>
      <c r="AP158" s="569"/>
      <c r="AQ158" s="569"/>
      <c r="AR158" s="569"/>
      <c r="AS158" s="569"/>
      <c r="AT158" s="569"/>
      <c r="AU158" s="569"/>
      <c r="AV158" s="569"/>
      <c r="AW158" s="569"/>
      <c r="AX158" s="569"/>
      <c r="AY158" s="597"/>
      <c r="AZ158" s="569"/>
      <c r="BA158" s="569"/>
      <c r="BB158" s="569"/>
      <c r="BC158" s="569"/>
      <c r="BD158" s="569"/>
      <c r="BE158" s="569"/>
      <c r="BF158" s="569"/>
      <c r="BG158" s="569"/>
      <c r="BH158" s="569"/>
      <c r="BI158" s="569"/>
      <c r="BJ158" s="569"/>
      <c r="BK158" s="569"/>
      <c r="BL158" s="569"/>
      <c r="BM158" s="569"/>
      <c r="BN158" s="569"/>
      <c r="BO158" s="569"/>
      <c r="BP158" s="569"/>
      <c r="BQ158" s="569"/>
      <c r="BR158" s="569"/>
      <c r="BS158" s="569"/>
      <c r="BT158" s="569"/>
      <c r="BU158" s="569"/>
      <c r="BV158" s="569"/>
      <c r="BW158" s="569"/>
      <c r="BX158" s="569"/>
      <c r="BY158" s="569"/>
      <c r="BZ158" s="569"/>
      <c r="CA158" s="569"/>
      <c r="CB158" s="569"/>
      <c r="CC158" s="569"/>
      <c r="CD158" s="312"/>
      <c r="CE158" s="312"/>
    </row>
    <row r="159" spans="1:84" ht="20.25" customHeight="1" thickBot="1" x14ac:dyDescent="0.45">
      <c r="A159" s="23"/>
      <c r="B159" s="410"/>
      <c r="C159" s="23" t="s">
        <v>448</v>
      </c>
      <c r="J159" s="104"/>
      <c r="L159" s="104"/>
      <c r="M159" s="23" t="s">
        <v>825</v>
      </c>
      <c r="W159" s="23" t="s">
        <v>839</v>
      </c>
      <c r="AY159" s="598"/>
    </row>
    <row r="160" spans="1:84" ht="12.95" customHeight="1" x14ac:dyDescent="0.4">
      <c r="A160" s="729" t="s">
        <v>449</v>
      </c>
      <c r="B160" s="730"/>
      <c r="C160" s="646"/>
      <c r="D160" s="313"/>
      <c r="E160" s="711" t="s">
        <v>450</v>
      </c>
      <c r="F160" s="728"/>
      <c r="G160" s="709">
        <f>+SUM(C164:L164)</f>
        <v>76338200</v>
      </c>
      <c r="H160" s="720"/>
      <c r="I160" s="313"/>
      <c r="J160" s="313"/>
      <c r="K160" s="313"/>
      <c r="L160" s="645"/>
      <c r="M160" s="314"/>
      <c r="N160" s="711" t="s">
        <v>450</v>
      </c>
      <c r="O160" s="728"/>
      <c r="P160" s="709">
        <f>+SUM(M164:V164)</f>
        <v>484668260</v>
      </c>
      <c r="Q160" s="720"/>
      <c r="R160" s="313"/>
      <c r="S160" s="313" t="s">
        <v>451</v>
      </c>
      <c r="T160" s="709">
        <f>+P160+G160</f>
        <v>561006460</v>
      </c>
      <c r="U160" s="720"/>
      <c r="V160" s="315"/>
      <c r="W160" s="646"/>
      <c r="X160" s="711" t="s">
        <v>450</v>
      </c>
      <c r="Y160" s="728"/>
      <c r="Z160" s="709">
        <f>+SUM(W164:AF164)</f>
        <v>607150500</v>
      </c>
      <c r="AA160" s="720"/>
      <c r="AB160" s="313"/>
      <c r="AC160" s="313" t="s">
        <v>451</v>
      </c>
      <c r="AD160" s="709">
        <f>+Z160+T160</f>
        <v>1168156960</v>
      </c>
      <c r="AE160" s="720"/>
      <c r="AF160" s="315"/>
      <c r="AG160" s="313"/>
      <c r="AH160" s="711" t="s">
        <v>450</v>
      </c>
      <c r="AI160" s="728"/>
      <c r="AJ160" s="709">
        <f>+SUM(AG164:AP164)</f>
        <v>610080000</v>
      </c>
      <c r="AK160" s="720"/>
      <c r="AL160" s="313"/>
      <c r="AM160" s="313" t="s">
        <v>451</v>
      </c>
      <c r="AN160" s="709">
        <f>+AJ160+AD160</f>
        <v>1778236960</v>
      </c>
      <c r="AO160" s="720"/>
      <c r="AP160" s="645"/>
      <c r="AQ160" s="316"/>
      <c r="AR160" s="711" t="s">
        <v>450</v>
      </c>
      <c r="AS160" s="728"/>
      <c r="AT160" s="709">
        <f>+SUM(AQ164:AZ164)</f>
        <v>610080000</v>
      </c>
      <c r="AU160" s="720"/>
      <c r="AV160" s="313"/>
      <c r="AW160" s="313" t="s">
        <v>451</v>
      </c>
      <c r="AX160" s="709">
        <f>+AT160+AN160</f>
        <v>2388316960</v>
      </c>
      <c r="AY160" s="720"/>
      <c r="AZ160" s="315"/>
      <c r="BA160" s="646"/>
      <c r="BB160" s="711" t="s">
        <v>450</v>
      </c>
      <c r="BC160" s="728"/>
      <c r="BD160" s="709">
        <f>+SUM(BA164:BJ164)</f>
        <v>610080000</v>
      </c>
      <c r="BE160" s="720"/>
      <c r="BF160" s="313"/>
      <c r="BG160" s="313" t="s">
        <v>451</v>
      </c>
      <c r="BH160" s="709">
        <f>+BD160+AX160</f>
        <v>2998396960</v>
      </c>
      <c r="BI160" s="720"/>
      <c r="BJ160" s="315"/>
      <c r="BK160" s="646"/>
      <c r="BL160" s="711" t="s">
        <v>450</v>
      </c>
      <c r="BM160" s="728"/>
      <c r="BN160" s="709">
        <f>+SUM(BK164:BT164)</f>
        <v>610080000</v>
      </c>
      <c r="BO160" s="720"/>
      <c r="BP160" s="645"/>
      <c r="BQ160" s="313" t="s">
        <v>451</v>
      </c>
      <c r="BR160" s="709">
        <f>+BN160+BH160</f>
        <v>3608476960</v>
      </c>
      <c r="BS160" s="720"/>
      <c r="BT160" s="315"/>
      <c r="BU160" s="646"/>
      <c r="BV160" s="313"/>
      <c r="BW160" s="313"/>
      <c r="BX160" s="313"/>
      <c r="BY160" s="313"/>
      <c r="BZ160" s="313"/>
      <c r="CA160" s="313"/>
      <c r="CB160" s="313"/>
      <c r="CC160" s="315"/>
    </row>
    <row r="161" spans="1:83" ht="12.95" customHeight="1" x14ac:dyDescent="0.4">
      <c r="A161" s="721" t="s">
        <v>452</v>
      </c>
      <c r="B161" s="317" t="s">
        <v>453</v>
      </c>
      <c r="C161" s="318">
        <v>500</v>
      </c>
      <c r="D161" s="318">
        <v>500</v>
      </c>
      <c r="E161" s="318">
        <v>500</v>
      </c>
      <c r="F161" s="318">
        <v>500</v>
      </c>
      <c r="G161" s="318">
        <v>500</v>
      </c>
      <c r="H161" s="319">
        <v>3996</v>
      </c>
      <c r="I161" s="319">
        <v>2600</v>
      </c>
      <c r="J161" s="319">
        <v>2600</v>
      </c>
      <c r="K161" s="319">
        <v>4980</v>
      </c>
      <c r="L161" s="319">
        <v>4980</v>
      </c>
      <c r="M161" s="320">
        <v>12750</v>
      </c>
      <c r="N161" s="321">
        <v>12750</v>
      </c>
      <c r="O161" s="321">
        <v>12750</v>
      </c>
      <c r="P161" s="321">
        <v>12750</v>
      </c>
      <c r="Q161" s="321">
        <v>12750</v>
      </c>
      <c r="R161" s="321">
        <v>12750</v>
      </c>
      <c r="S161" s="321">
        <v>12750</v>
      </c>
      <c r="T161" s="321">
        <v>12750</v>
      </c>
      <c r="U161" s="321">
        <v>12750</v>
      </c>
      <c r="V161" s="322">
        <v>12750</v>
      </c>
      <c r="W161" s="323">
        <v>15780</v>
      </c>
      <c r="X161" s="319">
        <v>15780</v>
      </c>
      <c r="Y161" s="319">
        <v>15780</v>
      </c>
      <c r="Z161" s="319">
        <v>15780</v>
      </c>
      <c r="AA161" s="319">
        <v>15780</v>
      </c>
      <c r="AB161" s="319">
        <v>15780</v>
      </c>
      <c r="AC161" s="319">
        <v>15780</v>
      </c>
      <c r="AD161" s="319">
        <v>15780</v>
      </c>
      <c r="AE161" s="319">
        <v>15780</v>
      </c>
      <c r="AF161" s="324">
        <v>15780</v>
      </c>
      <c r="AG161" s="319">
        <v>15780</v>
      </c>
      <c r="AH161" s="319">
        <v>15780</v>
      </c>
      <c r="AI161" s="319">
        <v>15780</v>
      </c>
      <c r="AJ161" s="319">
        <v>15780</v>
      </c>
      <c r="AK161" s="319">
        <v>15780</v>
      </c>
      <c r="AL161" s="319">
        <v>15780</v>
      </c>
      <c r="AM161" s="319">
        <v>15780</v>
      </c>
      <c r="AN161" s="319">
        <v>15780</v>
      </c>
      <c r="AO161" s="319">
        <v>15780</v>
      </c>
      <c r="AP161" s="324">
        <v>15780</v>
      </c>
      <c r="AQ161" s="319">
        <v>15780</v>
      </c>
      <c r="AR161" s="319">
        <v>15780</v>
      </c>
      <c r="AS161" s="319">
        <v>15780</v>
      </c>
      <c r="AT161" s="319">
        <v>15780</v>
      </c>
      <c r="AU161" s="319">
        <v>15780</v>
      </c>
      <c r="AV161" s="319">
        <v>15780</v>
      </c>
      <c r="AW161" s="319">
        <v>15780</v>
      </c>
      <c r="AX161" s="325">
        <v>15780</v>
      </c>
      <c r="AY161" s="326">
        <v>15780</v>
      </c>
      <c r="AZ161" s="324">
        <v>15780</v>
      </c>
      <c r="BA161" s="323">
        <v>15780</v>
      </c>
      <c r="BB161" s="323">
        <v>15780</v>
      </c>
      <c r="BC161" s="323">
        <v>15780</v>
      </c>
      <c r="BD161" s="323">
        <v>15780</v>
      </c>
      <c r="BE161" s="323">
        <v>15780</v>
      </c>
      <c r="BF161" s="323">
        <v>15780</v>
      </c>
      <c r="BG161" s="323">
        <v>15780</v>
      </c>
      <c r="BH161" s="323">
        <v>15780</v>
      </c>
      <c r="BI161" s="323">
        <v>15780</v>
      </c>
      <c r="BJ161" s="324">
        <v>15780</v>
      </c>
      <c r="BK161" s="323">
        <v>15780</v>
      </c>
      <c r="BL161" s="319">
        <v>15780</v>
      </c>
      <c r="BM161" s="319">
        <v>15780</v>
      </c>
      <c r="BN161" s="319">
        <v>15780</v>
      </c>
      <c r="BO161" s="319">
        <v>15780</v>
      </c>
      <c r="BP161" s="325">
        <v>15780</v>
      </c>
      <c r="BQ161" s="319">
        <v>15780</v>
      </c>
      <c r="BR161" s="319">
        <v>15780</v>
      </c>
      <c r="BS161" s="319">
        <v>15780</v>
      </c>
      <c r="BT161" s="324">
        <v>15780</v>
      </c>
      <c r="BU161" s="323">
        <v>15780</v>
      </c>
      <c r="BV161" s="319">
        <v>15780</v>
      </c>
      <c r="BW161" s="319">
        <v>15780</v>
      </c>
      <c r="BX161" s="319">
        <v>15780</v>
      </c>
      <c r="BY161" s="319">
        <v>15780</v>
      </c>
      <c r="BZ161" s="319">
        <v>15780</v>
      </c>
      <c r="CA161" s="319">
        <v>15780</v>
      </c>
      <c r="CB161" s="319">
        <v>15780</v>
      </c>
      <c r="CC161" s="324">
        <v>15780</v>
      </c>
    </row>
    <row r="162" spans="1:83" ht="12.95" customHeight="1" x14ac:dyDescent="0.4">
      <c r="A162" s="722"/>
      <c r="B162" s="317" t="s">
        <v>454</v>
      </c>
      <c r="C162" s="323">
        <v>500</v>
      </c>
      <c r="D162" s="323">
        <v>500</v>
      </c>
      <c r="E162" s="323">
        <v>500</v>
      </c>
      <c r="F162" s="323">
        <v>500</v>
      </c>
      <c r="G162" s="323">
        <v>500</v>
      </c>
      <c r="H162" s="321">
        <v>706</v>
      </c>
      <c r="I162" s="321">
        <v>2790</v>
      </c>
      <c r="J162" s="321">
        <v>2790</v>
      </c>
      <c r="K162" s="319">
        <v>5340</v>
      </c>
      <c r="L162" s="319">
        <v>5340</v>
      </c>
      <c r="M162" s="328">
        <v>13350</v>
      </c>
      <c r="N162" s="319">
        <v>13350</v>
      </c>
      <c r="O162" s="319">
        <v>13350</v>
      </c>
      <c r="P162" s="319">
        <v>13350</v>
      </c>
      <c r="Q162" s="319">
        <v>13350</v>
      </c>
      <c r="R162" s="319">
        <v>13350</v>
      </c>
      <c r="S162" s="319">
        <v>13350</v>
      </c>
      <c r="T162" s="319">
        <v>13350</v>
      </c>
      <c r="U162" s="319">
        <v>13350</v>
      </c>
      <c r="V162" s="324">
        <v>13350</v>
      </c>
      <c r="W162" s="323">
        <v>16520</v>
      </c>
      <c r="X162" s="319">
        <v>16520</v>
      </c>
      <c r="Y162" s="319">
        <v>16520</v>
      </c>
      <c r="Z162" s="319">
        <v>16520</v>
      </c>
      <c r="AA162" s="319">
        <v>16520</v>
      </c>
      <c r="AB162" s="319">
        <v>16520</v>
      </c>
      <c r="AC162" s="319">
        <v>16520</v>
      </c>
      <c r="AD162" s="319">
        <v>16520</v>
      </c>
      <c r="AE162" s="319">
        <v>16520</v>
      </c>
      <c r="AF162" s="324">
        <v>16520</v>
      </c>
      <c r="AG162" s="319">
        <v>16520</v>
      </c>
      <c r="AH162" s="319">
        <v>16520</v>
      </c>
      <c r="AI162" s="319">
        <v>16520</v>
      </c>
      <c r="AJ162" s="319">
        <v>16520</v>
      </c>
      <c r="AK162" s="319">
        <v>16520</v>
      </c>
      <c r="AL162" s="319">
        <v>16520</v>
      </c>
      <c r="AM162" s="319">
        <v>16520</v>
      </c>
      <c r="AN162" s="319">
        <v>16520</v>
      </c>
      <c r="AO162" s="319">
        <v>16520</v>
      </c>
      <c r="AP162" s="324">
        <v>16520</v>
      </c>
      <c r="AQ162" s="319">
        <v>16520</v>
      </c>
      <c r="AR162" s="319">
        <v>16520</v>
      </c>
      <c r="AS162" s="319">
        <v>16520</v>
      </c>
      <c r="AT162" s="319">
        <v>16520</v>
      </c>
      <c r="AU162" s="319">
        <v>16520</v>
      </c>
      <c r="AV162" s="319">
        <v>16520</v>
      </c>
      <c r="AW162" s="319">
        <v>16520</v>
      </c>
      <c r="AX162" s="325">
        <v>16520</v>
      </c>
      <c r="AY162" s="326">
        <v>16520</v>
      </c>
      <c r="AZ162" s="324">
        <v>16520</v>
      </c>
      <c r="BA162" s="323">
        <v>16520</v>
      </c>
      <c r="BB162" s="323">
        <v>16520</v>
      </c>
      <c r="BC162" s="323">
        <v>16520</v>
      </c>
      <c r="BD162" s="323">
        <v>16520</v>
      </c>
      <c r="BE162" s="323">
        <v>16520</v>
      </c>
      <c r="BF162" s="323">
        <v>16520</v>
      </c>
      <c r="BG162" s="323">
        <v>16520</v>
      </c>
      <c r="BH162" s="323">
        <v>16520</v>
      </c>
      <c r="BI162" s="323">
        <v>16520</v>
      </c>
      <c r="BJ162" s="324">
        <v>16520</v>
      </c>
      <c r="BK162" s="323">
        <v>16520</v>
      </c>
      <c r="BL162" s="319">
        <v>16520</v>
      </c>
      <c r="BM162" s="319">
        <v>16520</v>
      </c>
      <c r="BN162" s="319">
        <v>16520</v>
      </c>
      <c r="BO162" s="319">
        <v>16520</v>
      </c>
      <c r="BP162" s="325">
        <v>16520</v>
      </c>
      <c r="BQ162" s="319">
        <v>16520</v>
      </c>
      <c r="BR162" s="319">
        <v>16520</v>
      </c>
      <c r="BS162" s="319">
        <v>16520</v>
      </c>
      <c r="BT162" s="324">
        <v>16520</v>
      </c>
      <c r="BU162" s="323">
        <v>16520</v>
      </c>
      <c r="BV162" s="319">
        <v>16520</v>
      </c>
      <c r="BW162" s="319">
        <v>16520</v>
      </c>
      <c r="BX162" s="319">
        <v>16520</v>
      </c>
      <c r="BY162" s="319">
        <v>16520</v>
      </c>
      <c r="BZ162" s="319">
        <v>16520</v>
      </c>
      <c r="CA162" s="319">
        <v>16520</v>
      </c>
      <c r="CB162" s="319">
        <v>16520</v>
      </c>
      <c r="CC162" s="324">
        <v>16520</v>
      </c>
    </row>
    <row r="163" spans="1:83" ht="12.95" customHeight="1" x14ac:dyDescent="0.4">
      <c r="A163" s="723"/>
      <c r="B163" s="317" t="s">
        <v>455</v>
      </c>
      <c r="C163" s="323">
        <v>500</v>
      </c>
      <c r="D163" s="323">
        <v>500</v>
      </c>
      <c r="E163" s="323">
        <v>500</v>
      </c>
      <c r="F163" s="323">
        <v>500</v>
      </c>
      <c r="G163" s="323">
        <v>500</v>
      </c>
      <c r="H163" s="319">
        <v>2521</v>
      </c>
      <c r="I163" s="319">
        <v>3030</v>
      </c>
      <c r="J163" s="319">
        <v>3030</v>
      </c>
      <c r="K163" s="321">
        <v>5810</v>
      </c>
      <c r="L163" s="321">
        <v>5810</v>
      </c>
      <c r="M163" s="328">
        <v>14120</v>
      </c>
      <c r="N163" s="319">
        <v>14120</v>
      </c>
      <c r="O163" s="319">
        <v>14120</v>
      </c>
      <c r="P163" s="319">
        <v>14120</v>
      </c>
      <c r="Q163" s="319">
        <v>14120</v>
      </c>
      <c r="R163" s="319">
        <v>14120</v>
      </c>
      <c r="S163" s="319">
        <v>14120</v>
      </c>
      <c r="T163" s="319">
        <v>14120</v>
      </c>
      <c r="U163" s="319">
        <v>14120</v>
      </c>
      <c r="V163" s="324">
        <v>14120</v>
      </c>
      <c r="W163" s="323">
        <v>17480</v>
      </c>
      <c r="X163" s="319">
        <v>17480</v>
      </c>
      <c r="Y163" s="319">
        <v>17480</v>
      </c>
      <c r="Z163" s="319">
        <v>17480</v>
      </c>
      <c r="AA163" s="319">
        <v>17480</v>
      </c>
      <c r="AB163" s="319">
        <v>17480</v>
      </c>
      <c r="AC163" s="319">
        <v>17480</v>
      </c>
      <c r="AD163" s="319">
        <v>17480</v>
      </c>
      <c r="AE163" s="319">
        <v>17480</v>
      </c>
      <c r="AF163" s="324">
        <v>17480</v>
      </c>
      <c r="AG163" s="319">
        <v>17480</v>
      </c>
      <c r="AH163" s="319">
        <v>17480</v>
      </c>
      <c r="AI163" s="319">
        <v>17480</v>
      </c>
      <c r="AJ163" s="319">
        <v>17480</v>
      </c>
      <c r="AK163" s="319">
        <v>17480</v>
      </c>
      <c r="AL163" s="319">
        <v>17480</v>
      </c>
      <c r="AM163" s="319">
        <v>17480</v>
      </c>
      <c r="AN163" s="319">
        <v>17480</v>
      </c>
      <c r="AO163" s="319">
        <v>17480</v>
      </c>
      <c r="AP163" s="324">
        <v>17480</v>
      </c>
      <c r="AQ163" s="319">
        <v>17480</v>
      </c>
      <c r="AR163" s="319">
        <v>17480</v>
      </c>
      <c r="AS163" s="319">
        <v>17480</v>
      </c>
      <c r="AT163" s="319">
        <v>17480</v>
      </c>
      <c r="AU163" s="319">
        <v>17480</v>
      </c>
      <c r="AV163" s="319">
        <v>17480</v>
      </c>
      <c r="AW163" s="319">
        <v>17480</v>
      </c>
      <c r="AX163" s="325">
        <v>17480</v>
      </c>
      <c r="AY163" s="326">
        <v>17480</v>
      </c>
      <c r="AZ163" s="324">
        <v>17480</v>
      </c>
      <c r="BA163" s="323">
        <v>17480</v>
      </c>
      <c r="BB163" s="323">
        <v>17480</v>
      </c>
      <c r="BC163" s="323">
        <v>17480</v>
      </c>
      <c r="BD163" s="323">
        <v>17480</v>
      </c>
      <c r="BE163" s="323">
        <v>17480</v>
      </c>
      <c r="BF163" s="323">
        <v>17480</v>
      </c>
      <c r="BG163" s="323">
        <v>17480</v>
      </c>
      <c r="BH163" s="323">
        <v>17480</v>
      </c>
      <c r="BI163" s="323">
        <v>17480</v>
      </c>
      <c r="BJ163" s="324">
        <v>17480</v>
      </c>
      <c r="BK163" s="323">
        <v>17480</v>
      </c>
      <c r="BL163" s="319">
        <v>17480</v>
      </c>
      <c r="BM163" s="319">
        <v>17480</v>
      </c>
      <c r="BN163" s="319">
        <v>17480</v>
      </c>
      <c r="BO163" s="319">
        <v>17480</v>
      </c>
      <c r="BP163" s="325">
        <v>17480</v>
      </c>
      <c r="BQ163" s="319">
        <v>17480</v>
      </c>
      <c r="BR163" s="319">
        <v>17480</v>
      </c>
      <c r="BS163" s="319">
        <v>17480</v>
      </c>
      <c r="BT163" s="324">
        <v>17480</v>
      </c>
      <c r="BU163" s="323">
        <v>17480</v>
      </c>
      <c r="BV163" s="319">
        <v>17480</v>
      </c>
      <c r="BW163" s="319">
        <v>17480</v>
      </c>
      <c r="BX163" s="319">
        <v>17480</v>
      </c>
      <c r="BY163" s="319">
        <v>17480</v>
      </c>
      <c r="BZ163" s="319">
        <v>17480</v>
      </c>
      <c r="CA163" s="319">
        <v>17480</v>
      </c>
      <c r="CB163" s="319">
        <v>17480</v>
      </c>
      <c r="CC163" s="324">
        <v>17480</v>
      </c>
    </row>
    <row r="164" spans="1:83" ht="12.95" customHeight="1" thickBot="1" x14ac:dyDescent="0.45">
      <c r="A164" s="724" t="s">
        <v>456</v>
      </c>
      <c r="B164" s="725"/>
      <c r="C164" s="329">
        <f>+(C161*180+C162*30+C163*100)*12</f>
        <v>1860000</v>
      </c>
      <c r="D164" s="329">
        <f>+(D161*180+D162*30+D163*100)*12</f>
        <v>1860000</v>
      </c>
      <c r="E164" s="329">
        <f t="shared" ref="E164:G164" si="43">+(E161*180+E162*30+E163*100)*12</f>
        <v>1860000</v>
      </c>
      <c r="F164" s="329">
        <f t="shared" si="43"/>
        <v>1860000</v>
      </c>
      <c r="G164" s="329">
        <f t="shared" si="43"/>
        <v>1860000</v>
      </c>
      <c r="H164" s="330">
        <v>7223000</v>
      </c>
      <c r="I164" s="330">
        <f t="shared" ref="I164:L164" si="44">+(I161*180+I162*30+I163*100)*12</f>
        <v>10256400</v>
      </c>
      <c r="J164" s="330">
        <f>+(J161*180+J162*30+J163*100)*12</f>
        <v>10256400</v>
      </c>
      <c r="K164" s="330">
        <f t="shared" si="44"/>
        <v>19651200</v>
      </c>
      <c r="L164" s="330">
        <f t="shared" si="44"/>
        <v>19651200</v>
      </c>
      <c r="M164" s="603">
        <v>41058260</v>
      </c>
      <c r="N164" s="330">
        <f>+(N161*180+N162*30+N163*100)*12</f>
        <v>49290000</v>
      </c>
      <c r="O164" s="330">
        <f t="shared" ref="O164:V164" si="45">+(O161*180+O162*30+O163*100)*12</f>
        <v>49290000</v>
      </c>
      <c r="P164" s="330">
        <f t="shared" si="45"/>
        <v>49290000</v>
      </c>
      <c r="Q164" s="330">
        <f t="shared" si="45"/>
        <v>49290000</v>
      </c>
      <c r="R164" s="330">
        <f t="shared" si="45"/>
        <v>49290000</v>
      </c>
      <c r="S164" s="330">
        <f t="shared" si="45"/>
        <v>49290000</v>
      </c>
      <c r="T164" s="330">
        <f t="shared" si="45"/>
        <v>49290000</v>
      </c>
      <c r="U164" s="330">
        <f t="shared" si="45"/>
        <v>49290000</v>
      </c>
      <c r="V164" s="331">
        <f t="shared" si="45"/>
        <v>49290000</v>
      </c>
      <c r="W164" s="617">
        <v>58078500</v>
      </c>
      <c r="X164" s="330">
        <f t="shared" ref="X164:AL164" si="46">+(X161*180+X162*30+X163*100)*12</f>
        <v>61008000</v>
      </c>
      <c r="Y164" s="330">
        <f t="shared" si="46"/>
        <v>61008000</v>
      </c>
      <c r="Z164" s="330">
        <f t="shared" si="46"/>
        <v>61008000</v>
      </c>
      <c r="AA164" s="330">
        <f t="shared" si="46"/>
        <v>61008000</v>
      </c>
      <c r="AB164" s="330">
        <f t="shared" si="46"/>
        <v>61008000</v>
      </c>
      <c r="AC164" s="330">
        <f t="shared" si="46"/>
        <v>61008000</v>
      </c>
      <c r="AD164" s="330">
        <f t="shared" si="46"/>
        <v>61008000</v>
      </c>
      <c r="AE164" s="330">
        <f t="shared" si="46"/>
        <v>61008000</v>
      </c>
      <c r="AF164" s="331">
        <f t="shared" si="46"/>
        <v>61008000</v>
      </c>
      <c r="AG164" s="330">
        <f t="shared" si="46"/>
        <v>61008000</v>
      </c>
      <c r="AH164" s="330">
        <f t="shared" si="46"/>
        <v>61008000</v>
      </c>
      <c r="AI164" s="330">
        <f t="shared" si="46"/>
        <v>61008000</v>
      </c>
      <c r="AJ164" s="330">
        <f t="shared" si="46"/>
        <v>61008000</v>
      </c>
      <c r="AK164" s="330">
        <f t="shared" si="46"/>
        <v>61008000</v>
      </c>
      <c r="AL164" s="330">
        <f t="shared" si="46"/>
        <v>61008000</v>
      </c>
      <c r="AM164" s="330">
        <f>+(AM161*180+AM162*30+AM163*100)*12</f>
        <v>61008000</v>
      </c>
      <c r="AN164" s="330">
        <f t="shared" ref="AN164:BI164" si="47">+(AN161*180+AN162*30+AN163*100)*12</f>
        <v>61008000</v>
      </c>
      <c r="AO164" s="330">
        <f t="shared" si="47"/>
        <v>61008000</v>
      </c>
      <c r="AP164" s="331">
        <f t="shared" si="47"/>
        <v>61008000</v>
      </c>
      <c r="AQ164" s="330">
        <f t="shared" si="47"/>
        <v>61008000</v>
      </c>
      <c r="AR164" s="330">
        <f t="shared" si="47"/>
        <v>61008000</v>
      </c>
      <c r="AS164" s="330">
        <f t="shared" si="47"/>
        <v>61008000</v>
      </c>
      <c r="AT164" s="330">
        <f t="shared" si="47"/>
        <v>61008000</v>
      </c>
      <c r="AU164" s="330">
        <f t="shared" si="47"/>
        <v>61008000</v>
      </c>
      <c r="AV164" s="330">
        <f t="shared" si="47"/>
        <v>61008000</v>
      </c>
      <c r="AW164" s="330">
        <f t="shared" si="47"/>
        <v>61008000</v>
      </c>
      <c r="AX164" s="333">
        <f t="shared" si="47"/>
        <v>61008000</v>
      </c>
      <c r="AY164" s="334">
        <f t="shared" si="47"/>
        <v>61008000</v>
      </c>
      <c r="AZ164" s="331">
        <f t="shared" si="47"/>
        <v>61008000</v>
      </c>
      <c r="BA164" s="332">
        <f t="shared" si="47"/>
        <v>61008000</v>
      </c>
      <c r="BB164" s="332">
        <f t="shared" si="47"/>
        <v>61008000</v>
      </c>
      <c r="BC164" s="332">
        <f t="shared" si="47"/>
        <v>61008000</v>
      </c>
      <c r="BD164" s="332">
        <f t="shared" si="47"/>
        <v>61008000</v>
      </c>
      <c r="BE164" s="332">
        <f t="shared" si="47"/>
        <v>61008000</v>
      </c>
      <c r="BF164" s="332">
        <f t="shared" si="47"/>
        <v>61008000</v>
      </c>
      <c r="BG164" s="332">
        <f t="shared" si="47"/>
        <v>61008000</v>
      </c>
      <c r="BH164" s="332">
        <f t="shared" si="47"/>
        <v>61008000</v>
      </c>
      <c r="BI164" s="332">
        <f t="shared" si="47"/>
        <v>61008000</v>
      </c>
      <c r="BJ164" s="331">
        <v>61008000</v>
      </c>
      <c r="BK164" s="332">
        <f t="shared" ref="BK164:CC164" si="48">+(BK161*180+BK162*30+BK163*100)*12</f>
        <v>61008000</v>
      </c>
      <c r="BL164" s="330">
        <f t="shared" si="48"/>
        <v>61008000</v>
      </c>
      <c r="BM164" s="330">
        <f t="shared" si="48"/>
        <v>61008000</v>
      </c>
      <c r="BN164" s="330">
        <f t="shared" si="48"/>
        <v>61008000</v>
      </c>
      <c r="BO164" s="330">
        <f t="shared" si="48"/>
        <v>61008000</v>
      </c>
      <c r="BP164" s="333">
        <f t="shared" si="48"/>
        <v>61008000</v>
      </c>
      <c r="BQ164" s="330">
        <f t="shared" si="48"/>
        <v>61008000</v>
      </c>
      <c r="BR164" s="330">
        <f t="shared" si="48"/>
        <v>61008000</v>
      </c>
      <c r="BS164" s="330">
        <f t="shared" si="48"/>
        <v>61008000</v>
      </c>
      <c r="BT164" s="331">
        <f t="shared" si="48"/>
        <v>61008000</v>
      </c>
      <c r="BU164" s="332">
        <f t="shared" si="48"/>
        <v>61008000</v>
      </c>
      <c r="BV164" s="330">
        <f t="shared" si="48"/>
        <v>61008000</v>
      </c>
      <c r="BW164" s="330">
        <f t="shared" si="48"/>
        <v>61008000</v>
      </c>
      <c r="BX164" s="330">
        <f t="shared" si="48"/>
        <v>61008000</v>
      </c>
      <c r="BY164" s="330">
        <f t="shared" si="48"/>
        <v>61008000</v>
      </c>
      <c r="BZ164" s="330">
        <f t="shared" si="48"/>
        <v>61008000</v>
      </c>
      <c r="CA164" s="330">
        <f t="shared" si="48"/>
        <v>61008000</v>
      </c>
      <c r="CB164" s="330">
        <f t="shared" si="48"/>
        <v>61008000</v>
      </c>
      <c r="CC164" s="331">
        <f t="shared" si="48"/>
        <v>61008000</v>
      </c>
      <c r="CD164" s="327"/>
      <c r="CE164" s="327"/>
    </row>
    <row r="165" spans="1:83" ht="14.25" customHeight="1" thickBot="1" x14ac:dyDescent="0.45">
      <c r="B165" s="335"/>
      <c r="H165" s="23" t="s">
        <v>457</v>
      </c>
      <c r="AV165" s="104"/>
      <c r="AW165" s="104"/>
      <c r="AX165" s="104"/>
    </row>
    <row r="166" spans="1:83" ht="12.95" customHeight="1" x14ac:dyDescent="0.4">
      <c r="A166" s="726" t="s">
        <v>458</v>
      </c>
      <c r="B166" s="727"/>
      <c r="C166" s="646"/>
      <c r="D166" s="313"/>
      <c r="E166" s="711" t="s">
        <v>450</v>
      </c>
      <c r="F166" s="712"/>
      <c r="G166" s="709">
        <f>+SUM(C170:L170)</f>
        <v>157386000</v>
      </c>
      <c r="H166" s="710"/>
      <c r="I166" s="313"/>
      <c r="J166" s="313"/>
      <c r="K166" s="313"/>
      <c r="L166" s="645"/>
      <c r="M166" s="314"/>
      <c r="N166" s="711" t="s">
        <v>450</v>
      </c>
      <c r="O166" s="712"/>
      <c r="P166" s="709">
        <f>+SUM(M170:V170)</f>
        <v>195338400</v>
      </c>
      <c r="Q166" s="710"/>
      <c r="R166" s="313"/>
      <c r="S166" s="313" t="s">
        <v>451</v>
      </c>
      <c r="T166" s="709">
        <f>+P166+G166</f>
        <v>352724400</v>
      </c>
      <c r="U166" s="710"/>
      <c r="V166" s="315"/>
      <c r="W166" s="646"/>
      <c r="X166" s="711" t="s">
        <v>450</v>
      </c>
      <c r="Y166" s="712"/>
      <c r="Z166" s="709">
        <f>+SUM(W170:AF170)</f>
        <v>243348000</v>
      </c>
      <c r="AA166" s="710"/>
      <c r="AB166" s="313"/>
      <c r="AC166" s="313" t="s">
        <v>451</v>
      </c>
      <c r="AD166" s="709">
        <f>+Z166+T166</f>
        <v>596072400</v>
      </c>
      <c r="AE166" s="710"/>
      <c r="AF166" s="315"/>
      <c r="AG166" s="313"/>
      <c r="AH166" s="711" t="s">
        <v>450</v>
      </c>
      <c r="AI166" s="712"/>
      <c r="AJ166" s="709">
        <f>+SUM(AG170:AP170)</f>
        <v>195396000</v>
      </c>
      <c r="AK166" s="710"/>
      <c r="AL166" s="313"/>
      <c r="AM166" s="313" t="s">
        <v>451</v>
      </c>
      <c r="AN166" s="709">
        <f>+AJ166+AD166</f>
        <v>791468400</v>
      </c>
      <c r="AO166" s="710"/>
      <c r="AP166" s="645"/>
      <c r="AQ166" s="316"/>
      <c r="AR166" s="711" t="s">
        <v>450</v>
      </c>
      <c r="AS166" s="712"/>
      <c r="AT166" s="709">
        <f>+SUM(AQ170:AZ170)</f>
        <v>190068000</v>
      </c>
      <c r="AU166" s="710"/>
      <c r="AV166" s="313"/>
      <c r="AW166" s="313" t="s">
        <v>451</v>
      </c>
      <c r="AX166" s="709">
        <f>+AT166+AN166</f>
        <v>981536400</v>
      </c>
      <c r="AY166" s="710"/>
      <c r="AZ166" s="315"/>
      <c r="BA166" s="646"/>
      <c r="BB166" s="711" t="s">
        <v>450</v>
      </c>
      <c r="BC166" s="712"/>
      <c r="BD166" s="709">
        <f>+SUM(BA170:BJ170)</f>
        <v>190068000</v>
      </c>
      <c r="BE166" s="710"/>
      <c r="BF166" s="313"/>
      <c r="BG166" s="313" t="s">
        <v>451</v>
      </c>
      <c r="BH166" s="709">
        <f>+BD166+AX166</f>
        <v>1171604400</v>
      </c>
      <c r="BI166" s="710"/>
      <c r="BJ166" s="315"/>
      <c r="BK166" s="646"/>
      <c r="BL166" s="711" t="s">
        <v>450</v>
      </c>
      <c r="BM166" s="712"/>
      <c r="BN166" s="709">
        <f>+SUM(BK170:BT170)</f>
        <v>190068000</v>
      </c>
      <c r="BO166" s="710"/>
      <c r="BP166" s="645"/>
      <c r="BQ166" s="313" t="s">
        <v>451</v>
      </c>
      <c r="BR166" s="709">
        <f>+BN166+BH166</f>
        <v>1361672400</v>
      </c>
      <c r="BS166" s="710"/>
      <c r="BT166" s="315"/>
      <c r="BU166" s="646"/>
      <c r="BV166" s="313"/>
      <c r="BW166" s="313"/>
      <c r="BX166" s="313"/>
      <c r="BY166" s="313"/>
      <c r="BZ166" s="313"/>
      <c r="CA166" s="313"/>
      <c r="CB166" s="313"/>
      <c r="CC166" s="315"/>
    </row>
    <row r="167" spans="1:83" ht="12.95" customHeight="1" x14ac:dyDescent="0.4">
      <c r="A167" s="713" t="s">
        <v>452</v>
      </c>
      <c r="B167" s="336" t="s">
        <v>453</v>
      </c>
      <c r="C167" s="323">
        <v>3600</v>
      </c>
      <c r="D167" s="323">
        <v>3600</v>
      </c>
      <c r="E167" s="323">
        <v>3600</v>
      </c>
      <c r="F167" s="323">
        <v>3600</v>
      </c>
      <c r="G167" s="323">
        <v>3600</v>
      </c>
      <c r="H167" s="319">
        <v>4100</v>
      </c>
      <c r="I167" s="319">
        <v>4100</v>
      </c>
      <c r="J167" s="319">
        <v>4460</v>
      </c>
      <c r="K167" s="319">
        <v>4460</v>
      </c>
      <c r="L167" s="325">
        <v>5030</v>
      </c>
      <c r="M167" s="328">
        <v>5030</v>
      </c>
      <c r="N167" s="319">
        <v>5030</v>
      </c>
      <c r="O167" s="319">
        <v>5030</v>
      </c>
      <c r="P167" s="319">
        <v>5030</v>
      </c>
      <c r="Q167" s="319">
        <v>5030</v>
      </c>
      <c r="R167" s="319">
        <v>5030</v>
      </c>
      <c r="S167" s="319">
        <v>5030</v>
      </c>
      <c r="T167" s="319">
        <v>5030</v>
      </c>
      <c r="U167" s="319">
        <v>5030</v>
      </c>
      <c r="V167" s="324">
        <v>5030</v>
      </c>
      <c r="W167" s="323">
        <v>6290</v>
      </c>
      <c r="X167" s="319">
        <v>6290</v>
      </c>
      <c r="Y167" s="319">
        <v>6290</v>
      </c>
      <c r="Z167" s="319">
        <v>6290</v>
      </c>
      <c r="AA167" s="319">
        <v>6290</v>
      </c>
      <c r="AB167" s="319">
        <v>6290</v>
      </c>
      <c r="AC167" s="319">
        <v>6290</v>
      </c>
      <c r="AD167" s="319">
        <v>6290</v>
      </c>
      <c r="AE167" s="319">
        <v>6290</v>
      </c>
      <c r="AF167" s="324">
        <v>6290</v>
      </c>
      <c r="AG167" s="323">
        <v>6290</v>
      </c>
      <c r="AH167" s="319">
        <v>4950</v>
      </c>
      <c r="AI167" s="319">
        <v>4950</v>
      </c>
      <c r="AJ167" s="319">
        <v>4950</v>
      </c>
      <c r="AK167" s="319">
        <v>4950</v>
      </c>
      <c r="AL167" s="319">
        <v>4950</v>
      </c>
      <c r="AM167" s="319">
        <v>4950</v>
      </c>
      <c r="AN167" s="319">
        <v>4950</v>
      </c>
      <c r="AO167" s="319">
        <v>4950</v>
      </c>
      <c r="AP167" s="319">
        <v>4950</v>
      </c>
      <c r="AQ167" s="337">
        <v>4950</v>
      </c>
      <c r="AR167" s="319">
        <v>4950</v>
      </c>
      <c r="AS167" s="319">
        <v>4950</v>
      </c>
      <c r="AT167" s="319">
        <v>4950</v>
      </c>
      <c r="AU167" s="319">
        <v>4950</v>
      </c>
      <c r="AV167" s="319">
        <v>4950</v>
      </c>
      <c r="AW167" s="319">
        <v>4950</v>
      </c>
      <c r="AX167" s="325">
        <v>4950</v>
      </c>
      <c r="AY167" s="326">
        <v>4950</v>
      </c>
      <c r="AZ167" s="324">
        <v>4950</v>
      </c>
      <c r="BA167" s="323">
        <v>4950</v>
      </c>
      <c r="BB167" s="319">
        <v>4950</v>
      </c>
      <c r="BC167" s="319">
        <v>4950</v>
      </c>
      <c r="BD167" s="319">
        <v>4950</v>
      </c>
      <c r="BE167" s="319">
        <v>4950</v>
      </c>
      <c r="BF167" s="319">
        <v>4950</v>
      </c>
      <c r="BG167" s="319">
        <v>4950</v>
      </c>
      <c r="BH167" s="319">
        <v>4950</v>
      </c>
      <c r="BI167" s="319">
        <v>4950</v>
      </c>
      <c r="BJ167" s="324">
        <v>4950</v>
      </c>
      <c r="BK167" s="323">
        <v>4950</v>
      </c>
      <c r="BL167" s="319">
        <v>4950</v>
      </c>
      <c r="BM167" s="319">
        <v>4950</v>
      </c>
      <c r="BN167" s="319">
        <v>4950</v>
      </c>
      <c r="BO167" s="319">
        <v>4950</v>
      </c>
      <c r="BP167" s="319">
        <v>4950</v>
      </c>
      <c r="BQ167" s="319">
        <v>4950</v>
      </c>
      <c r="BR167" s="319">
        <v>4950</v>
      </c>
      <c r="BS167" s="319">
        <v>4950</v>
      </c>
      <c r="BT167" s="324">
        <v>4950</v>
      </c>
      <c r="BU167" s="323">
        <v>4950</v>
      </c>
      <c r="BV167" s="319">
        <v>4950</v>
      </c>
      <c r="BW167" s="319">
        <v>4950</v>
      </c>
      <c r="BX167" s="319">
        <v>4950</v>
      </c>
      <c r="BY167" s="319">
        <v>4950</v>
      </c>
      <c r="BZ167" s="319">
        <v>4950</v>
      </c>
      <c r="CA167" s="319">
        <v>4950</v>
      </c>
      <c r="CB167" s="319">
        <v>4950</v>
      </c>
      <c r="CC167" s="324">
        <v>4950</v>
      </c>
    </row>
    <row r="168" spans="1:83" ht="12.95" customHeight="1" x14ac:dyDescent="0.4">
      <c r="A168" s="714"/>
      <c r="B168" s="336" t="s">
        <v>454</v>
      </c>
      <c r="C168" s="323">
        <v>3600</v>
      </c>
      <c r="D168" s="323">
        <v>3600</v>
      </c>
      <c r="E168" s="323">
        <v>3600</v>
      </c>
      <c r="F168" s="323">
        <v>3600</v>
      </c>
      <c r="G168" s="323">
        <v>3600</v>
      </c>
      <c r="H168" s="319">
        <v>4400</v>
      </c>
      <c r="I168" s="319">
        <v>4400</v>
      </c>
      <c r="J168" s="319">
        <v>4780</v>
      </c>
      <c r="K168" s="319">
        <v>4780</v>
      </c>
      <c r="L168" s="325">
        <v>5390</v>
      </c>
      <c r="M168" s="328">
        <v>5390</v>
      </c>
      <c r="N168" s="319">
        <v>5390</v>
      </c>
      <c r="O168" s="319">
        <v>5270</v>
      </c>
      <c r="P168" s="319">
        <v>5270</v>
      </c>
      <c r="Q168" s="319">
        <v>5270</v>
      </c>
      <c r="R168" s="319">
        <v>5270</v>
      </c>
      <c r="S168" s="319">
        <v>5270</v>
      </c>
      <c r="T168" s="319">
        <v>5270</v>
      </c>
      <c r="U168" s="319">
        <v>5270</v>
      </c>
      <c r="V168" s="324">
        <v>5270</v>
      </c>
      <c r="W168" s="323">
        <v>6590</v>
      </c>
      <c r="X168" s="319">
        <v>6590</v>
      </c>
      <c r="Y168" s="319">
        <v>6590</v>
      </c>
      <c r="Z168" s="319">
        <v>6590</v>
      </c>
      <c r="AA168" s="319">
        <v>6590</v>
      </c>
      <c r="AB168" s="319">
        <v>6590</v>
      </c>
      <c r="AC168" s="319">
        <v>6590</v>
      </c>
      <c r="AD168" s="319">
        <v>6590</v>
      </c>
      <c r="AE168" s="319">
        <v>6590</v>
      </c>
      <c r="AF168" s="324">
        <v>6590</v>
      </c>
      <c r="AG168" s="323">
        <v>6590</v>
      </c>
      <c r="AH168" s="319">
        <v>5130</v>
      </c>
      <c r="AI168" s="319">
        <v>5130</v>
      </c>
      <c r="AJ168" s="319">
        <v>5130</v>
      </c>
      <c r="AK168" s="319">
        <v>5130</v>
      </c>
      <c r="AL168" s="319">
        <v>5130</v>
      </c>
      <c r="AM168" s="319">
        <v>5130</v>
      </c>
      <c r="AN168" s="319">
        <v>5130</v>
      </c>
      <c r="AO168" s="319">
        <v>5130</v>
      </c>
      <c r="AP168" s="319">
        <v>5130</v>
      </c>
      <c r="AQ168" s="337">
        <v>5130</v>
      </c>
      <c r="AR168" s="319">
        <v>5130</v>
      </c>
      <c r="AS168" s="319">
        <v>5130</v>
      </c>
      <c r="AT168" s="319">
        <v>5130</v>
      </c>
      <c r="AU168" s="319">
        <v>5130</v>
      </c>
      <c r="AV168" s="319">
        <v>5130</v>
      </c>
      <c r="AW168" s="319">
        <v>5130</v>
      </c>
      <c r="AX168" s="325">
        <v>5130</v>
      </c>
      <c r="AY168" s="326">
        <v>5130</v>
      </c>
      <c r="AZ168" s="324">
        <v>5130</v>
      </c>
      <c r="BA168" s="323">
        <v>5130</v>
      </c>
      <c r="BB168" s="319">
        <v>5130</v>
      </c>
      <c r="BC168" s="319">
        <v>5130</v>
      </c>
      <c r="BD168" s="319">
        <v>5130</v>
      </c>
      <c r="BE168" s="319">
        <v>5130</v>
      </c>
      <c r="BF168" s="319">
        <v>5130</v>
      </c>
      <c r="BG168" s="319">
        <v>5130</v>
      </c>
      <c r="BH168" s="319">
        <v>5130</v>
      </c>
      <c r="BI168" s="319">
        <v>5130</v>
      </c>
      <c r="BJ168" s="324">
        <v>5130</v>
      </c>
      <c r="BK168" s="323">
        <v>5130</v>
      </c>
      <c r="BL168" s="319">
        <v>5130</v>
      </c>
      <c r="BM168" s="319">
        <v>5130</v>
      </c>
      <c r="BN168" s="319">
        <v>5130</v>
      </c>
      <c r="BO168" s="319">
        <v>5130</v>
      </c>
      <c r="BP168" s="319">
        <v>5130</v>
      </c>
      <c r="BQ168" s="319">
        <v>5130</v>
      </c>
      <c r="BR168" s="319">
        <v>5130</v>
      </c>
      <c r="BS168" s="319">
        <v>5130</v>
      </c>
      <c r="BT168" s="324">
        <v>5130</v>
      </c>
      <c r="BU168" s="323">
        <v>5130</v>
      </c>
      <c r="BV168" s="319">
        <v>5130</v>
      </c>
      <c r="BW168" s="319">
        <v>5130</v>
      </c>
      <c r="BX168" s="319">
        <v>5130</v>
      </c>
      <c r="BY168" s="319">
        <v>5130</v>
      </c>
      <c r="BZ168" s="319">
        <v>5130</v>
      </c>
      <c r="CA168" s="319">
        <v>5130</v>
      </c>
      <c r="CB168" s="319">
        <v>5130</v>
      </c>
      <c r="CC168" s="324">
        <v>5130</v>
      </c>
    </row>
    <row r="169" spans="1:83" ht="12.95" customHeight="1" x14ac:dyDescent="0.4">
      <c r="A169" s="715"/>
      <c r="B169" s="336" t="s">
        <v>455</v>
      </c>
      <c r="C169" s="323">
        <v>4100</v>
      </c>
      <c r="D169" s="323">
        <v>4100</v>
      </c>
      <c r="E169" s="323">
        <v>4100</v>
      </c>
      <c r="F169" s="323">
        <v>4100</v>
      </c>
      <c r="G169" s="323">
        <v>4100</v>
      </c>
      <c r="H169" s="319">
        <v>4800</v>
      </c>
      <c r="I169" s="319">
        <v>4800</v>
      </c>
      <c r="J169" s="319">
        <v>5200</v>
      </c>
      <c r="K169" s="319">
        <v>5200</v>
      </c>
      <c r="L169" s="325">
        <v>5860</v>
      </c>
      <c r="M169" s="328">
        <v>5860</v>
      </c>
      <c r="N169" s="319">
        <v>5860</v>
      </c>
      <c r="O169" s="319">
        <v>5580</v>
      </c>
      <c r="P169" s="319">
        <v>5580</v>
      </c>
      <c r="Q169" s="319">
        <v>5580</v>
      </c>
      <c r="R169" s="319">
        <v>5580</v>
      </c>
      <c r="S169" s="319">
        <v>5580</v>
      </c>
      <c r="T169" s="319">
        <v>5580</v>
      </c>
      <c r="U169" s="319">
        <v>5580</v>
      </c>
      <c r="V169" s="324">
        <v>5580</v>
      </c>
      <c r="W169" s="323">
        <v>6980</v>
      </c>
      <c r="X169" s="319">
        <v>6980</v>
      </c>
      <c r="Y169" s="319">
        <v>6980</v>
      </c>
      <c r="Z169" s="319">
        <v>6980</v>
      </c>
      <c r="AA169" s="319">
        <v>6980</v>
      </c>
      <c r="AB169" s="319">
        <v>6980</v>
      </c>
      <c r="AC169" s="319">
        <v>6980</v>
      </c>
      <c r="AD169" s="319">
        <v>6980</v>
      </c>
      <c r="AE169" s="319">
        <v>6980</v>
      </c>
      <c r="AF169" s="324">
        <v>6980</v>
      </c>
      <c r="AG169" s="323">
        <v>6980</v>
      </c>
      <c r="AH169" s="319">
        <v>5390</v>
      </c>
      <c r="AI169" s="319">
        <v>5390</v>
      </c>
      <c r="AJ169" s="319">
        <v>5390</v>
      </c>
      <c r="AK169" s="319">
        <v>5390</v>
      </c>
      <c r="AL169" s="319">
        <v>5390</v>
      </c>
      <c r="AM169" s="319">
        <v>5390</v>
      </c>
      <c r="AN169" s="319">
        <v>5390</v>
      </c>
      <c r="AO169" s="319">
        <v>5390</v>
      </c>
      <c r="AP169" s="319">
        <v>5390</v>
      </c>
      <c r="AQ169" s="337">
        <v>5390</v>
      </c>
      <c r="AR169" s="319">
        <v>5390</v>
      </c>
      <c r="AS169" s="319">
        <v>5390</v>
      </c>
      <c r="AT169" s="319">
        <v>5390</v>
      </c>
      <c r="AU169" s="319">
        <v>5390</v>
      </c>
      <c r="AV169" s="319">
        <v>5390</v>
      </c>
      <c r="AW169" s="319">
        <v>5390</v>
      </c>
      <c r="AX169" s="325">
        <v>5390</v>
      </c>
      <c r="AY169" s="326">
        <v>5390</v>
      </c>
      <c r="AZ169" s="324">
        <v>5390</v>
      </c>
      <c r="BA169" s="323">
        <v>5390</v>
      </c>
      <c r="BB169" s="319">
        <v>5390</v>
      </c>
      <c r="BC169" s="319">
        <v>5390</v>
      </c>
      <c r="BD169" s="319">
        <v>5390</v>
      </c>
      <c r="BE169" s="319">
        <v>5390</v>
      </c>
      <c r="BF169" s="319">
        <v>5390</v>
      </c>
      <c r="BG169" s="319">
        <v>5390</v>
      </c>
      <c r="BH169" s="319">
        <v>5390</v>
      </c>
      <c r="BI169" s="319">
        <v>5390</v>
      </c>
      <c r="BJ169" s="324">
        <v>5390</v>
      </c>
      <c r="BK169" s="323">
        <v>5390</v>
      </c>
      <c r="BL169" s="319">
        <v>5390</v>
      </c>
      <c r="BM169" s="319">
        <v>5390</v>
      </c>
      <c r="BN169" s="319">
        <v>5390</v>
      </c>
      <c r="BO169" s="319">
        <v>5390</v>
      </c>
      <c r="BP169" s="319">
        <v>5390</v>
      </c>
      <c r="BQ169" s="319">
        <v>5390</v>
      </c>
      <c r="BR169" s="319">
        <v>5390</v>
      </c>
      <c r="BS169" s="319">
        <v>5390</v>
      </c>
      <c r="BT169" s="324">
        <v>5390</v>
      </c>
      <c r="BU169" s="323">
        <v>5390</v>
      </c>
      <c r="BV169" s="319">
        <v>5390</v>
      </c>
      <c r="BW169" s="319">
        <v>5390</v>
      </c>
      <c r="BX169" s="319">
        <v>5390</v>
      </c>
      <c r="BY169" s="319">
        <v>5390</v>
      </c>
      <c r="BZ169" s="319">
        <v>5390</v>
      </c>
      <c r="CA169" s="319">
        <v>5390</v>
      </c>
      <c r="CB169" s="319">
        <v>5390</v>
      </c>
      <c r="CC169" s="324">
        <v>5390</v>
      </c>
    </row>
    <row r="170" spans="1:83" ht="12.95" customHeight="1" thickBot="1" x14ac:dyDescent="0.45">
      <c r="A170" s="716" t="s">
        <v>459</v>
      </c>
      <c r="B170" s="717"/>
      <c r="C170" s="329">
        <f>+(C167*180+C168*30+C169*100)*12</f>
        <v>13992000</v>
      </c>
      <c r="D170" s="329">
        <f t="shared" ref="D170:BO170" si="49">+(D167*180+D168*30+D169*100)*12</f>
        <v>13992000</v>
      </c>
      <c r="E170" s="329">
        <f t="shared" si="49"/>
        <v>13992000</v>
      </c>
      <c r="F170" s="329">
        <f t="shared" si="49"/>
        <v>13992000</v>
      </c>
      <c r="G170" s="329">
        <f t="shared" si="49"/>
        <v>13992000</v>
      </c>
      <c r="H170" s="329">
        <f t="shared" si="49"/>
        <v>16200000</v>
      </c>
      <c r="I170" s="329">
        <f t="shared" si="49"/>
        <v>16200000</v>
      </c>
      <c r="J170" s="329">
        <f t="shared" si="49"/>
        <v>17594400</v>
      </c>
      <c r="K170" s="329">
        <f t="shared" si="49"/>
        <v>17594400</v>
      </c>
      <c r="L170" s="329">
        <f t="shared" si="49"/>
        <v>19837200</v>
      </c>
      <c r="M170" s="338">
        <f t="shared" si="49"/>
        <v>19837200</v>
      </c>
      <c r="N170" s="339">
        <f t="shared" si="49"/>
        <v>19837200</v>
      </c>
      <c r="O170" s="339">
        <f t="shared" si="49"/>
        <v>19458000</v>
      </c>
      <c r="P170" s="339">
        <f t="shared" si="49"/>
        <v>19458000</v>
      </c>
      <c r="Q170" s="339">
        <f t="shared" si="49"/>
        <v>19458000</v>
      </c>
      <c r="R170" s="339">
        <f t="shared" si="49"/>
        <v>19458000</v>
      </c>
      <c r="S170" s="339">
        <f t="shared" si="49"/>
        <v>19458000</v>
      </c>
      <c r="T170" s="339">
        <f t="shared" si="49"/>
        <v>19458000</v>
      </c>
      <c r="U170" s="339">
        <f t="shared" si="49"/>
        <v>19458000</v>
      </c>
      <c r="V170" s="340">
        <f t="shared" si="49"/>
        <v>19458000</v>
      </c>
      <c r="W170" s="329">
        <f t="shared" si="49"/>
        <v>24334800</v>
      </c>
      <c r="X170" s="339">
        <f t="shared" si="49"/>
        <v>24334800</v>
      </c>
      <c r="Y170" s="339">
        <f t="shared" si="49"/>
        <v>24334800</v>
      </c>
      <c r="Z170" s="339">
        <f t="shared" si="49"/>
        <v>24334800</v>
      </c>
      <c r="AA170" s="339">
        <f t="shared" si="49"/>
        <v>24334800</v>
      </c>
      <c r="AB170" s="339">
        <f t="shared" si="49"/>
        <v>24334800</v>
      </c>
      <c r="AC170" s="339">
        <f t="shared" si="49"/>
        <v>24334800</v>
      </c>
      <c r="AD170" s="339">
        <f t="shared" si="49"/>
        <v>24334800</v>
      </c>
      <c r="AE170" s="339">
        <f t="shared" si="49"/>
        <v>24334800</v>
      </c>
      <c r="AF170" s="340">
        <f t="shared" si="49"/>
        <v>24334800</v>
      </c>
      <c r="AG170" s="329">
        <f t="shared" si="49"/>
        <v>24334800</v>
      </c>
      <c r="AH170" s="329">
        <f t="shared" si="49"/>
        <v>19006800</v>
      </c>
      <c r="AI170" s="329">
        <f t="shared" si="49"/>
        <v>19006800</v>
      </c>
      <c r="AJ170" s="329">
        <f t="shared" si="49"/>
        <v>19006800</v>
      </c>
      <c r="AK170" s="329">
        <f t="shared" si="49"/>
        <v>19006800</v>
      </c>
      <c r="AL170" s="329">
        <f t="shared" si="49"/>
        <v>19006800</v>
      </c>
      <c r="AM170" s="329">
        <f t="shared" si="49"/>
        <v>19006800</v>
      </c>
      <c r="AN170" s="329">
        <f t="shared" si="49"/>
        <v>19006800</v>
      </c>
      <c r="AO170" s="329">
        <f t="shared" si="49"/>
        <v>19006800</v>
      </c>
      <c r="AP170" s="329">
        <f t="shared" si="49"/>
        <v>19006800</v>
      </c>
      <c r="AQ170" s="341">
        <f t="shared" si="49"/>
        <v>19006800</v>
      </c>
      <c r="AR170" s="339">
        <f t="shared" si="49"/>
        <v>19006800</v>
      </c>
      <c r="AS170" s="339">
        <f t="shared" si="49"/>
        <v>19006800</v>
      </c>
      <c r="AT170" s="339">
        <f t="shared" si="49"/>
        <v>19006800</v>
      </c>
      <c r="AU170" s="339">
        <f t="shared" si="49"/>
        <v>19006800</v>
      </c>
      <c r="AV170" s="339">
        <f t="shared" si="49"/>
        <v>19006800</v>
      </c>
      <c r="AW170" s="339">
        <f t="shared" si="49"/>
        <v>19006800</v>
      </c>
      <c r="AX170" s="342">
        <f t="shared" si="49"/>
        <v>19006800</v>
      </c>
      <c r="AY170" s="343">
        <f t="shared" si="49"/>
        <v>19006800</v>
      </c>
      <c r="AZ170" s="340">
        <f t="shared" si="49"/>
        <v>19006800</v>
      </c>
      <c r="BA170" s="329">
        <f t="shared" si="49"/>
        <v>19006800</v>
      </c>
      <c r="BB170" s="339">
        <f t="shared" si="49"/>
        <v>19006800</v>
      </c>
      <c r="BC170" s="339">
        <f t="shared" si="49"/>
        <v>19006800</v>
      </c>
      <c r="BD170" s="339">
        <f t="shared" si="49"/>
        <v>19006800</v>
      </c>
      <c r="BE170" s="339">
        <f t="shared" si="49"/>
        <v>19006800</v>
      </c>
      <c r="BF170" s="339">
        <f t="shared" si="49"/>
        <v>19006800</v>
      </c>
      <c r="BG170" s="339">
        <f t="shared" si="49"/>
        <v>19006800</v>
      </c>
      <c r="BH170" s="339">
        <f t="shared" si="49"/>
        <v>19006800</v>
      </c>
      <c r="BI170" s="339">
        <f t="shared" si="49"/>
        <v>19006800</v>
      </c>
      <c r="BJ170" s="340">
        <f t="shared" si="49"/>
        <v>19006800</v>
      </c>
      <c r="BK170" s="329">
        <f t="shared" si="49"/>
        <v>19006800</v>
      </c>
      <c r="BL170" s="339">
        <f t="shared" si="49"/>
        <v>19006800</v>
      </c>
      <c r="BM170" s="339">
        <f t="shared" si="49"/>
        <v>19006800</v>
      </c>
      <c r="BN170" s="339">
        <f t="shared" si="49"/>
        <v>19006800</v>
      </c>
      <c r="BO170" s="339">
        <f t="shared" si="49"/>
        <v>19006800</v>
      </c>
      <c r="BP170" s="339">
        <f t="shared" ref="BP170:CC170" si="50">+(BP167*180+BP168*30+BP169*100)*12</f>
        <v>19006800</v>
      </c>
      <c r="BQ170" s="339">
        <f t="shared" si="50"/>
        <v>19006800</v>
      </c>
      <c r="BR170" s="339">
        <f t="shared" si="50"/>
        <v>19006800</v>
      </c>
      <c r="BS170" s="339">
        <f t="shared" si="50"/>
        <v>19006800</v>
      </c>
      <c r="BT170" s="340">
        <f t="shared" si="50"/>
        <v>19006800</v>
      </c>
      <c r="BU170" s="329">
        <f t="shared" si="50"/>
        <v>19006800</v>
      </c>
      <c r="BV170" s="339">
        <f t="shared" si="50"/>
        <v>19006800</v>
      </c>
      <c r="BW170" s="339">
        <f t="shared" si="50"/>
        <v>19006800</v>
      </c>
      <c r="BX170" s="339">
        <f t="shared" si="50"/>
        <v>19006800</v>
      </c>
      <c r="BY170" s="339">
        <f t="shared" si="50"/>
        <v>19006800</v>
      </c>
      <c r="BZ170" s="339">
        <f t="shared" si="50"/>
        <v>19006800</v>
      </c>
      <c r="CA170" s="339">
        <f t="shared" si="50"/>
        <v>19006800</v>
      </c>
      <c r="CB170" s="339">
        <f t="shared" si="50"/>
        <v>19006800</v>
      </c>
      <c r="CC170" s="340">
        <f t="shared" si="50"/>
        <v>19006800</v>
      </c>
    </row>
    <row r="171" spans="1:83" ht="14.25" customHeight="1" thickBot="1" x14ac:dyDescent="0.45">
      <c r="AX171" s="22"/>
      <c r="AY171" s="602"/>
    </row>
    <row r="172" spans="1:83" s="345" customFormat="1" ht="14.25" customHeight="1" x14ac:dyDescent="0.4">
      <c r="A172" s="702" t="s">
        <v>460</v>
      </c>
      <c r="B172" s="346" t="s">
        <v>461</v>
      </c>
      <c r="C172" s="347"/>
      <c r="D172" s="348"/>
      <c r="E172" s="348"/>
      <c r="F172" s="348"/>
      <c r="G172" s="349"/>
      <c r="H172" s="348">
        <v>724497</v>
      </c>
      <c r="I172" s="348">
        <v>756783</v>
      </c>
      <c r="J172" s="348">
        <v>2555613</v>
      </c>
      <c r="K172" s="348"/>
      <c r="L172" s="350">
        <v>66481</v>
      </c>
      <c r="M172" s="351">
        <v>2371344</v>
      </c>
      <c r="N172" s="348">
        <v>4866924</v>
      </c>
      <c r="O172" s="348">
        <v>696041</v>
      </c>
      <c r="P172" s="348">
        <v>1226309</v>
      </c>
      <c r="Q172" s="348">
        <v>1814187</v>
      </c>
      <c r="R172" s="348">
        <v>1056654</v>
      </c>
      <c r="S172" s="348">
        <v>2289840</v>
      </c>
      <c r="T172" s="352">
        <v>1678176</v>
      </c>
      <c r="U172" s="352">
        <v>13489250</v>
      </c>
      <c r="V172" s="346">
        <v>1312018</v>
      </c>
      <c r="W172" s="347">
        <v>1653407</v>
      </c>
      <c r="X172" s="348">
        <v>1590013</v>
      </c>
      <c r="Y172" s="348">
        <v>1839617</v>
      </c>
      <c r="Z172" s="348">
        <v>1459374</v>
      </c>
      <c r="AA172" s="348">
        <v>1454792</v>
      </c>
      <c r="AB172" s="348">
        <v>2434043</v>
      </c>
      <c r="AC172" s="348">
        <v>2254190</v>
      </c>
      <c r="AD172" s="348">
        <v>1212225</v>
      </c>
      <c r="AE172" s="348">
        <v>1164423</v>
      </c>
      <c r="AF172" s="350">
        <v>1332337</v>
      </c>
      <c r="AG172" s="351">
        <v>351679</v>
      </c>
      <c r="AH172" s="348">
        <v>260789</v>
      </c>
      <c r="AI172" s="348">
        <v>10444</v>
      </c>
      <c r="AJ172" s="348">
        <v>15348</v>
      </c>
      <c r="AK172" s="348">
        <v>43773</v>
      </c>
      <c r="AL172" s="348">
        <v>98065</v>
      </c>
      <c r="AM172" s="348">
        <v>192401</v>
      </c>
      <c r="AN172" s="348">
        <v>83559</v>
      </c>
      <c r="AO172" s="348">
        <v>26343</v>
      </c>
      <c r="AP172" s="346">
        <v>48928</v>
      </c>
      <c r="AQ172" s="347">
        <v>8235</v>
      </c>
      <c r="AR172" s="348">
        <v>15267</v>
      </c>
      <c r="AS172" s="348">
        <v>8219</v>
      </c>
      <c r="AT172" s="348">
        <v>16219</v>
      </c>
      <c r="AU172" s="348">
        <v>7090</v>
      </c>
      <c r="AV172" s="348">
        <v>13743</v>
      </c>
      <c r="AW172" s="348">
        <v>2914</v>
      </c>
      <c r="AX172" s="350">
        <v>5410</v>
      </c>
      <c r="AY172" s="353"/>
      <c r="AZ172" s="350"/>
      <c r="BA172" s="351"/>
      <c r="BB172" s="348"/>
      <c r="BC172" s="348"/>
      <c r="BD172" s="348"/>
      <c r="BE172" s="348"/>
      <c r="BF172" s="348"/>
      <c r="BG172" s="348"/>
      <c r="BH172" s="348"/>
      <c r="BI172" s="348"/>
      <c r="BJ172" s="346"/>
      <c r="BK172" s="347"/>
      <c r="BL172" s="348"/>
      <c r="BM172" s="348"/>
      <c r="BN172" s="348"/>
      <c r="BO172" s="348"/>
      <c r="BP172" s="348"/>
      <c r="BQ172" s="348"/>
      <c r="BR172" s="348"/>
      <c r="BS172" s="348"/>
      <c r="BT172" s="350"/>
      <c r="BU172" s="351"/>
      <c r="BV172" s="348"/>
      <c r="BW172" s="348"/>
      <c r="BX172" s="348"/>
      <c r="BY172" s="348"/>
      <c r="BZ172" s="348"/>
      <c r="CA172" s="348"/>
      <c r="CB172" s="348"/>
      <c r="CC172" s="346"/>
      <c r="CD172" s="354">
        <f t="shared" ref="CD172:CD180" si="51">SUM(C172:CC172)</f>
        <v>52506964</v>
      </c>
      <c r="CE172" s="355"/>
    </row>
    <row r="173" spans="1:83" s="345" customFormat="1" ht="14.25" customHeight="1" x14ac:dyDescent="0.4">
      <c r="A173" s="703"/>
      <c r="B173" s="356" t="s">
        <v>462</v>
      </c>
      <c r="C173" s="357"/>
      <c r="D173" s="358"/>
      <c r="E173" s="358"/>
      <c r="F173" s="358" t="s">
        <v>463</v>
      </c>
      <c r="G173" s="359">
        <v>1198000</v>
      </c>
      <c r="H173" s="358"/>
      <c r="I173" s="358"/>
      <c r="J173" s="358"/>
      <c r="K173" s="358"/>
      <c r="L173" s="360"/>
      <c r="M173" s="361"/>
      <c r="N173" s="358"/>
      <c r="O173" s="362" t="s">
        <v>826</v>
      </c>
      <c r="P173" s="362" t="s">
        <v>826</v>
      </c>
      <c r="Q173" s="362" t="s">
        <v>826</v>
      </c>
      <c r="R173" s="358"/>
      <c r="S173" s="358"/>
      <c r="T173" s="362"/>
      <c r="U173" s="362"/>
      <c r="V173" s="356"/>
      <c r="W173" s="357"/>
      <c r="X173" s="358"/>
      <c r="Y173" s="358"/>
      <c r="Z173" s="358"/>
      <c r="AA173" s="358"/>
      <c r="AB173" s="358"/>
      <c r="AC173" s="358"/>
      <c r="AD173" s="358"/>
      <c r="AE173" s="358"/>
      <c r="AF173" s="360"/>
      <c r="AG173" s="361"/>
      <c r="AH173" s="358"/>
      <c r="AI173" s="358"/>
      <c r="AJ173" s="358"/>
      <c r="AK173" s="358"/>
      <c r="AL173" s="358"/>
      <c r="AM173" s="358">
        <v>159500</v>
      </c>
      <c r="AN173" s="358"/>
      <c r="AO173" s="358">
        <v>269976</v>
      </c>
      <c r="AP173" s="356">
        <v>423270</v>
      </c>
      <c r="AQ173" s="357">
        <v>567011</v>
      </c>
      <c r="AR173" s="358">
        <v>666125</v>
      </c>
      <c r="AS173" s="358">
        <v>784370</v>
      </c>
      <c r="AT173" s="358">
        <v>909486</v>
      </c>
      <c r="AU173" s="358">
        <v>1134878</v>
      </c>
      <c r="AV173" s="358">
        <v>1310128</v>
      </c>
      <c r="AW173" s="358">
        <v>1470890</v>
      </c>
      <c r="AX173" s="360">
        <v>947580</v>
      </c>
      <c r="AY173" s="363">
        <v>800000</v>
      </c>
      <c r="AZ173" s="360"/>
      <c r="BA173" s="361"/>
      <c r="BB173" s="358"/>
      <c r="BC173" s="358"/>
      <c r="BD173" s="358"/>
      <c r="BE173" s="358"/>
      <c r="BF173" s="358"/>
      <c r="BG173" s="358"/>
      <c r="BH173" s="358"/>
      <c r="BI173" s="358"/>
      <c r="BJ173" s="356"/>
      <c r="BK173" s="357"/>
      <c r="BL173" s="358"/>
      <c r="BM173" s="358"/>
      <c r="BN173" s="358"/>
      <c r="BO173" s="358"/>
      <c r="BP173" s="358"/>
      <c r="BQ173" s="358"/>
      <c r="BR173" s="358"/>
      <c r="BS173" s="358"/>
      <c r="BT173" s="360"/>
      <c r="BU173" s="361"/>
      <c r="BV173" s="358"/>
      <c r="BW173" s="358"/>
      <c r="BX173" s="358"/>
      <c r="BY173" s="358"/>
      <c r="BZ173" s="358"/>
      <c r="CA173" s="358"/>
      <c r="CB173" s="358"/>
      <c r="CC173" s="356"/>
      <c r="CD173" s="364">
        <f t="shared" si="51"/>
        <v>10641214</v>
      </c>
      <c r="CE173" s="355"/>
    </row>
    <row r="174" spans="1:83" s="345" customFormat="1" ht="14.25" customHeight="1" x14ac:dyDescent="0.4">
      <c r="A174" s="703"/>
      <c r="B174" s="356" t="s">
        <v>464</v>
      </c>
      <c r="C174" s="357"/>
      <c r="D174" s="358"/>
      <c r="E174" s="358"/>
      <c r="F174" s="358"/>
      <c r="G174" s="358"/>
      <c r="H174" s="358">
        <v>87400</v>
      </c>
      <c r="I174" s="358">
        <v>58200</v>
      </c>
      <c r="J174" s="358">
        <v>105650</v>
      </c>
      <c r="K174" s="358"/>
      <c r="L174" s="360">
        <v>156950</v>
      </c>
      <c r="M174" s="361">
        <v>213750</v>
      </c>
      <c r="N174" s="358">
        <v>212700</v>
      </c>
      <c r="O174" s="362">
        <v>-5550409</v>
      </c>
      <c r="P174" s="362">
        <v>-3235494</v>
      </c>
      <c r="Q174" s="358">
        <v>-624950</v>
      </c>
      <c r="R174" s="358"/>
      <c r="S174" s="358"/>
      <c r="T174" s="362"/>
      <c r="U174" s="362"/>
      <c r="V174" s="356"/>
      <c r="W174" s="357">
        <v>397730</v>
      </c>
      <c r="X174" s="358"/>
      <c r="Y174" s="358"/>
      <c r="Z174" s="358"/>
      <c r="AA174" s="358"/>
      <c r="AB174" s="358"/>
      <c r="AC174" s="358"/>
      <c r="AD174" s="358"/>
      <c r="AE174" s="358">
        <v>714240</v>
      </c>
      <c r="AF174" s="360">
        <v>319200</v>
      </c>
      <c r="AG174" s="361">
        <v>358255</v>
      </c>
      <c r="AH174" s="358"/>
      <c r="AI174" s="358"/>
      <c r="AJ174" s="358"/>
      <c r="AK174" s="358">
        <v>3000</v>
      </c>
      <c r="AL174" s="358">
        <v>197568</v>
      </c>
      <c r="AM174" s="358"/>
      <c r="AN174" s="358">
        <v>256</v>
      </c>
      <c r="AO174" s="358"/>
      <c r="AP174" s="356"/>
      <c r="AQ174" s="357"/>
      <c r="AR174" s="358">
        <v>94500</v>
      </c>
      <c r="AS174" s="358"/>
      <c r="AT174" s="358">
        <v>245050</v>
      </c>
      <c r="AU174" s="358"/>
      <c r="AV174" s="358"/>
      <c r="AW174" s="358">
        <v>203040</v>
      </c>
      <c r="AX174" s="360"/>
      <c r="AY174" s="363"/>
      <c r="AZ174" s="360" t="s">
        <v>833</v>
      </c>
      <c r="BA174" s="361"/>
      <c r="BB174" s="358"/>
      <c r="BC174" s="358"/>
      <c r="BD174" s="358"/>
      <c r="BE174" s="358"/>
      <c r="BF174" s="358"/>
      <c r="BG174" s="358"/>
      <c r="BH174" s="358"/>
      <c r="BI174" s="358"/>
      <c r="BJ174" s="356"/>
      <c r="BK174" s="357"/>
      <c r="BL174" s="358"/>
      <c r="BM174" s="358"/>
      <c r="BN174" s="358"/>
      <c r="BO174" s="358"/>
      <c r="BP174" s="358"/>
      <c r="BQ174" s="358"/>
      <c r="BR174" s="358"/>
      <c r="BS174" s="358"/>
      <c r="BT174" s="360"/>
      <c r="BU174" s="361"/>
      <c r="BV174" s="358"/>
      <c r="BW174" s="358"/>
      <c r="BX174" s="358"/>
      <c r="BY174" s="358"/>
      <c r="BZ174" s="358"/>
      <c r="CA174" s="358"/>
      <c r="CB174" s="358"/>
      <c r="CC174" s="356"/>
      <c r="CD174" s="364">
        <f t="shared" si="51"/>
        <v>-6043364</v>
      </c>
      <c r="CE174" s="355"/>
    </row>
    <row r="175" spans="1:83" s="345" customFormat="1" ht="14.25" customHeight="1" x14ac:dyDescent="0.4">
      <c r="A175" s="703"/>
      <c r="B175" s="356" t="s">
        <v>465</v>
      </c>
      <c r="C175" s="357"/>
      <c r="D175" s="358"/>
      <c r="E175" s="358"/>
      <c r="F175" s="358"/>
      <c r="G175" s="358"/>
      <c r="H175" s="358">
        <v>-38000</v>
      </c>
      <c r="I175" s="358">
        <v>-151000</v>
      </c>
      <c r="J175" s="358">
        <v>28000</v>
      </c>
      <c r="K175" s="358"/>
      <c r="L175" s="360">
        <v>82000</v>
      </c>
      <c r="M175" s="575" t="s">
        <v>828</v>
      </c>
      <c r="N175" s="573">
        <v>100000000</v>
      </c>
      <c r="O175" s="362">
        <v>-31556987</v>
      </c>
      <c r="P175" s="362">
        <v>-33871902</v>
      </c>
      <c r="Q175" s="573">
        <v>-27024786</v>
      </c>
      <c r="R175" s="358"/>
      <c r="S175" s="358"/>
      <c r="T175" s="362"/>
      <c r="U175" s="362"/>
      <c r="V175" s="356"/>
      <c r="W175" s="365">
        <v>11468785</v>
      </c>
      <c r="X175" s="358"/>
      <c r="Y175" s="358"/>
      <c r="Z175" s="358"/>
      <c r="AA175" s="358"/>
      <c r="AB175" s="358"/>
      <c r="AC175" s="358"/>
      <c r="AD175" s="358"/>
      <c r="AE175" s="358"/>
      <c r="AF175" s="360"/>
      <c r="AG175" s="571"/>
      <c r="AH175" s="362">
        <v>14150500</v>
      </c>
      <c r="AI175" s="358"/>
      <c r="AJ175" s="358"/>
      <c r="AK175" s="358"/>
      <c r="AL175" s="358"/>
      <c r="AM175" s="358"/>
      <c r="AN175" s="358"/>
      <c r="AO175" s="358"/>
      <c r="AP175" s="356"/>
      <c r="AQ175" s="357"/>
      <c r="AR175" s="358"/>
      <c r="AS175" s="358"/>
      <c r="AT175" s="358"/>
      <c r="AU175" s="358"/>
      <c r="AV175" s="358"/>
      <c r="AW175" s="358"/>
      <c r="AX175" s="360"/>
      <c r="AY175" s="363"/>
      <c r="AZ175" s="360">
        <v>2500000</v>
      </c>
      <c r="BA175" s="361">
        <v>2500000</v>
      </c>
      <c r="BB175" s="358">
        <v>2500000</v>
      </c>
      <c r="BC175" s="358">
        <v>2500000</v>
      </c>
      <c r="BD175" s="358">
        <v>2500000</v>
      </c>
      <c r="BE175" s="358">
        <v>2500000</v>
      </c>
      <c r="BF175" s="358">
        <v>2500000</v>
      </c>
      <c r="BG175" s="358">
        <v>2500000</v>
      </c>
      <c r="BH175" s="358">
        <v>2500000</v>
      </c>
      <c r="BI175" s="358">
        <v>2500000</v>
      </c>
      <c r="BJ175" s="356">
        <v>2500000</v>
      </c>
      <c r="BK175" s="357">
        <v>2500000</v>
      </c>
      <c r="BL175" s="358">
        <v>2500000</v>
      </c>
      <c r="BM175" s="358">
        <v>2500000</v>
      </c>
      <c r="BN175" s="358">
        <v>2500000</v>
      </c>
      <c r="BO175" s="358">
        <v>2500000</v>
      </c>
      <c r="BP175" s="358">
        <v>2500000</v>
      </c>
      <c r="BQ175" s="358">
        <v>2500000</v>
      </c>
      <c r="BR175" s="358">
        <v>2500000</v>
      </c>
      <c r="BS175" s="358">
        <v>2500000</v>
      </c>
      <c r="BT175" s="360">
        <v>2500000</v>
      </c>
      <c r="BU175" s="361">
        <v>2500000</v>
      </c>
      <c r="BV175" s="358">
        <v>2500000</v>
      </c>
      <c r="BW175" s="358">
        <v>2500000</v>
      </c>
      <c r="BX175" s="358">
        <v>2500000</v>
      </c>
      <c r="BY175" s="358">
        <v>2500000</v>
      </c>
      <c r="BZ175" s="358">
        <v>2500000</v>
      </c>
      <c r="CA175" s="358">
        <v>2500000</v>
      </c>
      <c r="CB175" s="358">
        <v>2500000</v>
      </c>
      <c r="CC175" s="356">
        <v>2500000</v>
      </c>
      <c r="CD175" s="364">
        <f>SUM(C175:CC175)</f>
        <v>108086610</v>
      </c>
      <c r="CE175" s="355"/>
    </row>
    <row r="176" spans="1:83" s="345" customFormat="1" ht="14.25" customHeight="1" x14ac:dyDescent="0.4">
      <c r="A176" s="703"/>
      <c r="B176" s="356" t="s">
        <v>466</v>
      </c>
      <c r="C176" s="357"/>
      <c r="D176" s="358"/>
      <c r="E176" s="358"/>
      <c r="F176" s="358"/>
      <c r="G176" s="358"/>
      <c r="H176" s="358" t="s">
        <v>824</v>
      </c>
      <c r="I176" s="358" t="s">
        <v>824</v>
      </c>
      <c r="J176" s="358" t="s">
        <v>824</v>
      </c>
      <c r="K176" s="358"/>
      <c r="L176" s="360" t="s">
        <v>824</v>
      </c>
      <c r="M176" s="575" t="s">
        <v>829</v>
      </c>
      <c r="N176" s="573">
        <v>158000</v>
      </c>
      <c r="O176" s="362" t="s">
        <v>827</v>
      </c>
      <c r="P176" s="362" t="s">
        <v>827</v>
      </c>
      <c r="Q176" s="358"/>
      <c r="R176" s="358"/>
      <c r="S176" s="358"/>
      <c r="T176" s="362"/>
      <c r="U176" s="362"/>
      <c r="V176" s="356"/>
      <c r="W176" s="365"/>
      <c r="X176" s="358"/>
      <c r="Y176" s="358"/>
      <c r="Z176" s="358"/>
      <c r="AA176" s="358"/>
      <c r="AB176" s="358">
        <v>2084012</v>
      </c>
      <c r="AC176" s="358"/>
      <c r="AD176" s="358"/>
      <c r="AE176" s="358"/>
      <c r="AF176" s="360"/>
      <c r="AG176" s="361"/>
      <c r="AH176" s="362"/>
      <c r="AI176" s="362">
        <v>-5084000</v>
      </c>
      <c r="AJ176" s="358"/>
      <c r="AK176" s="358"/>
      <c r="AL176" s="358"/>
      <c r="AM176" s="358"/>
      <c r="AN176" s="358"/>
      <c r="AO176" s="358">
        <v>504755</v>
      </c>
      <c r="AP176" s="356">
        <v>1282050</v>
      </c>
      <c r="AQ176" s="357">
        <v>1509095</v>
      </c>
      <c r="AR176" s="358">
        <v>1713873</v>
      </c>
      <c r="AS176" s="358">
        <v>5399311</v>
      </c>
      <c r="AT176" s="358">
        <v>1395374</v>
      </c>
      <c r="AU176" s="358">
        <v>258120</v>
      </c>
      <c r="AV176" s="358">
        <v>3798779</v>
      </c>
      <c r="AW176" s="358">
        <v>966844</v>
      </c>
      <c r="AX176" s="360">
        <v>887860</v>
      </c>
      <c r="AY176" s="363">
        <v>3475795</v>
      </c>
      <c r="AZ176" s="360"/>
      <c r="BA176" s="361"/>
      <c r="BB176" s="358"/>
      <c r="BC176" s="358"/>
      <c r="BD176" s="358"/>
      <c r="BE176" s="358"/>
      <c r="BF176" s="358"/>
      <c r="BG176" s="358"/>
      <c r="BH176" s="358"/>
      <c r="BI176" s="358"/>
      <c r="BJ176" s="356"/>
      <c r="BK176" s="357"/>
      <c r="BL176" s="358"/>
      <c r="BM176" s="358"/>
      <c r="BN176" s="358"/>
      <c r="BO176" s="358"/>
      <c r="BP176" s="358"/>
      <c r="BQ176" s="358"/>
      <c r="BR176" s="358"/>
      <c r="BS176" s="358"/>
      <c r="BT176" s="360"/>
      <c r="BU176" s="361"/>
      <c r="BV176" s="358"/>
      <c r="BW176" s="358"/>
      <c r="BX176" s="358"/>
      <c r="BY176" s="358"/>
      <c r="BZ176" s="358"/>
      <c r="CA176" s="358"/>
      <c r="CB176" s="358"/>
      <c r="CC176" s="356"/>
      <c r="CD176" s="364">
        <f t="shared" si="51"/>
        <v>18349868</v>
      </c>
      <c r="CE176" s="355"/>
    </row>
    <row r="177" spans="1:83" s="345" customFormat="1" ht="14.25" customHeight="1" x14ac:dyDescent="0.4">
      <c r="A177" s="703"/>
      <c r="B177" s="356" t="s">
        <v>467</v>
      </c>
      <c r="C177" s="357"/>
      <c r="D177" s="358"/>
      <c r="E177" s="358"/>
      <c r="F177" s="358"/>
      <c r="G177" s="358"/>
      <c r="H177" s="358"/>
      <c r="I177" s="358"/>
      <c r="J177" s="358"/>
      <c r="K177" s="358"/>
      <c r="L177" s="360"/>
      <c r="M177" s="361">
        <v>769000</v>
      </c>
      <c r="N177" s="358">
        <v>733000</v>
      </c>
      <c r="O177" s="362">
        <v>1044130</v>
      </c>
      <c r="P177" s="362"/>
      <c r="Q177" s="358"/>
      <c r="R177" s="358"/>
      <c r="S177" s="358"/>
      <c r="T177" s="362"/>
      <c r="U177" s="362"/>
      <c r="V177" s="356"/>
      <c r="W177" s="365"/>
      <c r="X177" s="358"/>
      <c r="Y177" s="358"/>
      <c r="Z177" s="358"/>
      <c r="AA177" s="358"/>
      <c r="AB177" s="358"/>
      <c r="AC177" s="358"/>
      <c r="AD177" s="358"/>
      <c r="AE177" s="358"/>
      <c r="AF177" s="360"/>
      <c r="AG177" s="361"/>
      <c r="AH177" s="362"/>
      <c r="AI177" s="358"/>
      <c r="AJ177" s="358"/>
      <c r="AK177" s="358"/>
      <c r="AL177" s="358"/>
      <c r="AM177" s="358"/>
      <c r="AN177" s="358"/>
      <c r="AO177" s="358"/>
      <c r="AP177" s="356"/>
      <c r="AQ177" s="357"/>
      <c r="AR177" s="358"/>
      <c r="AS177" s="358"/>
      <c r="AT177" s="358"/>
      <c r="AU177" s="358"/>
      <c r="AV177" s="358"/>
      <c r="AW177" s="358"/>
      <c r="AX177" s="360"/>
      <c r="AY177" s="363"/>
      <c r="AZ177" s="360"/>
      <c r="BA177" s="361"/>
      <c r="BB177" s="358"/>
      <c r="BC177" s="358"/>
      <c r="BD177" s="358"/>
      <c r="BE177" s="358"/>
      <c r="BF177" s="358"/>
      <c r="BG177" s="358"/>
      <c r="BH177" s="358"/>
      <c r="BI177" s="358"/>
      <c r="BJ177" s="356"/>
      <c r="BK177" s="357"/>
      <c r="BL177" s="358"/>
      <c r="BM177" s="358"/>
      <c r="BN177" s="358"/>
      <c r="BO177" s="358"/>
      <c r="BP177" s="358"/>
      <c r="BQ177" s="358"/>
      <c r="BR177" s="358"/>
      <c r="BS177" s="358"/>
      <c r="BT177" s="360"/>
      <c r="BU177" s="361"/>
      <c r="BV177" s="358"/>
      <c r="BW177" s="358"/>
      <c r="BX177" s="358"/>
      <c r="BY177" s="358"/>
      <c r="BZ177" s="358"/>
      <c r="CA177" s="358"/>
      <c r="CB177" s="358"/>
      <c r="CC177" s="356"/>
      <c r="CD177" s="364">
        <f t="shared" si="51"/>
        <v>2546130</v>
      </c>
      <c r="CE177" s="355"/>
    </row>
    <row r="178" spans="1:83" s="345" customFormat="1" ht="14.25" customHeight="1" x14ac:dyDescent="0.4">
      <c r="A178" s="703"/>
      <c r="B178" s="366" t="s">
        <v>468</v>
      </c>
      <c r="C178" s="357"/>
      <c r="D178" s="358"/>
      <c r="E178" s="358"/>
      <c r="F178" s="358"/>
      <c r="G178" s="358"/>
      <c r="H178" s="358"/>
      <c r="I178" s="358"/>
      <c r="J178" s="358"/>
      <c r="K178" s="358"/>
      <c r="L178" s="360"/>
      <c r="M178" s="361"/>
      <c r="N178" s="358"/>
      <c r="O178" s="362" t="s">
        <v>830</v>
      </c>
      <c r="P178" s="362"/>
      <c r="Q178" s="358"/>
      <c r="R178" s="358"/>
      <c r="S178" s="358"/>
      <c r="T178" s="362"/>
      <c r="U178" s="362"/>
      <c r="V178" s="356"/>
      <c r="W178" s="365"/>
      <c r="X178" s="358"/>
      <c r="Y178" s="358"/>
      <c r="Z178" s="358"/>
      <c r="AA178" s="358"/>
      <c r="AB178" s="358"/>
      <c r="AC178" s="358"/>
      <c r="AD178" s="358"/>
      <c r="AE178" s="358"/>
      <c r="AF178" s="360"/>
      <c r="AG178" s="361"/>
      <c r="AH178" s="358"/>
      <c r="AI178" s="358"/>
      <c r="AJ178" s="358"/>
      <c r="AK178" s="358"/>
      <c r="AL178" s="358"/>
      <c r="AM178" s="358">
        <v>953500</v>
      </c>
      <c r="AN178" s="358">
        <v>2886000</v>
      </c>
      <c r="AO178" s="358">
        <v>1399859</v>
      </c>
      <c r="AP178" s="356">
        <v>2771141</v>
      </c>
      <c r="AQ178" s="357"/>
      <c r="AR178" s="358"/>
      <c r="AS178" s="358"/>
      <c r="AT178" s="358"/>
      <c r="AU178" s="358"/>
      <c r="AV178" s="358"/>
      <c r="AW178" s="358"/>
      <c r="AX178" s="360"/>
      <c r="AY178" s="363"/>
      <c r="AZ178" s="360"/>
      <c r="BA178" s="361"/>
      <c r="BB178" s="358"/>
      <c r="BC178" s="358"/>
      <c r="BD178" s="358"/>
      <c r="BE178" s="358"/>
      <c r="BF178" s="358"/>
      <c r="BG178" s="358"/>
      <c r="BH178" s="358"/>
      <c r="BI178" s="358"/>
      <c r="BJ178" s="356"/>
      <c r="BK178" s="357"/>
      <c r="BL178" s="358"/>
      <c r="BM178" s="358"/>
      <c r="BN178" s="358"/>
      <c r="BO178" s="358"/>
      <c r="BP178" s="358"/>
      <c r="BQ178" s="358"/>
      <c r="BR178" s="358"/>
      <c r="BS178" s="358"/>
      <c r="BT178" s="360"/>
      <c r="BU178" s="361"/>
      <c r="BV178" s="358"/>
      <c r="BW178" s="358"/>
      <c r="BX178" s="358"/>
      <c r="BY178" s="358"/>
      <c r="BZ178" s="358"/>
      <c r="CA178" s="358"/>
      <c r="CB178" s="358"/>
      <c r="CC178" s="356"/>
      <c r="CD178" s="364">
        <f t="shared" si="51"/>
        <v>8010500</v>
      </c>
      <c r="CE178" s="355"/>
    </row>
    <row r="179" spans="1:83" s="345" customFormat="1" ht="14.25" customHeight="1" x14ac:dyDescent="0.4">
      <c r="A179" s="703"/>
      <c r="B179" s="367" t="s">
        <v>469</v>
      </c>
      <c r="C179" s="368">
        <f t="shared" ref="C179:F179" si="52">+SUM(C172:C178)</f>
        <v>0</v>
      </c>
      <c r="D179" s="369">
        <f t="shared" si="52"/>
        <v>0</v>
      </c>
      <c r="E179" s="369">
        <f t="shared" si="52"/>
        <v>0</v>
      </c>
      <c r="F179" s="369">
        <f t="shared" si="52"/>
        <v>0</v>
      </c>
      <c r="G179" s="611">
        <f>+SUM(G172:G178)</f>
        <v>1198000</v>
      </c>
      <c r="H179" s="369">
        <f>+SUM(H172:H178)</f>
        <v>773897</v>
      </c>
      <c r="I179" s="369">
        <f t="shared" ref="I179:K179" si="53">+SUM(I172:I178)</f>
        <v>663983</v>
      </c>
      <c r="J179" s="369">
        <f t="shared" si="53"/>
        <v>2689263</v>
      </c>
      <c r="K179" s="369">
        <f t="shared" si="53"/>
        <v>0</v>
      </c>
      <c r="L179" s="369">
        <f>+SUM(L172:L178)</f>
        <v>305431</v>
      </c>
      <c r="M179" s="370">
        <f t="shared" ref="M179:Q179" si="54">+SUM(M172:M178)</f>
        <v>3354094</v>
      </c>
      <c r="N179" s="574">
        <f t="shared" si="54"/>
        <v>105970624</v>
      </c>
      <c r="O179" s="371">
        <f t="shared" si="54"/>
        <v>-35367225</v>
      </c>
      <c r="P179" s="371">
        <f t="shared" si="54"/>
        <v>-35881087</v>
      </c>
      <c r="Q179" s="574">
        <f t="shared" si="54"/>
        <v>-25835549</v>
      </c>
      <c r="R179" s="369">
        <f>+SUM(R172:R178)</f>
        <v>1056654</v>
      </c>
      <c r="S179" s="369">
        <f t="shared" ref="S179:U179" si="55">+SUM(S172:S178)</f>
        <v>2289840</v>
      </c>
      <c r="T179" s="371">
        <f t="shared" si="55"/>
        <v>1678176</v>
      </c>
      <c r="U179" s="371">
        <f t="shared" si="55"/>
        <v>13489250</v>
      </c>
      <c r="V179" s="372">
        <f>+SUM(V172:V178)</f>
        <v>1312018</v>
      </c>
      <c r="W179" s="373">
        <f t="shared" ref="W179:AA179" si="56">+SUM(W172:W178)</f>
        <v>13519922</v>
      </c>
      <c r="X179" s="369">
        <f t="shared" si="56"/>
        <v>1590013</v>
      </c>
      <c r="Y179" s="369">
        <f t="shared" si="56"/>
        <v>1839617</v>
      </c>
      <c r="Z179" s="369">
        <f t="shared" si="56"/>
        <v>1459374</v>
      </c>
      <c r="AA179" s="369">
        <f t="shared" si="56"/>
        <v>1454792</v>
      </c>
      <c r="AB179" s="369">
        <f>+SUM(AB172:AB178)</f>
        <v>4518055</v>
      </c>
      <c r="AC179" s="369">
        <f t="shared" ref="AC179:AE179" si="57">+SUM(AC172:AC178)</f>
        <v>2254190</v>
      </c>
      <c r="AD179" s="369">
        <f t="shared" si="57"/>
        <v>1212225</v>
      </c>
      <c r="AE179" s="369">
        <f t="shared" si="57"/>
        <v>1878663</v>
      </c>
      <c r="AF179" s="374">
        <f>+SUM(AF172:AF178)</f>
        <v>1651537</v>
      </c>
      <c r="AG179" s="572">
        <f t="shared" ref="AG179:AK179" si="58">+SUM(AG172:AG178)</f>
        <v>709934</v>
      </c>
      <c r="AH179" s="371">
        <f t="shared" si="58"/>
        <v>14411289</v>
      </c>
      <c r="AI179" s="371">
        <f t="shared" si="58"/>
        <v>-5073556</v>
      </c>
      <c r="AJ179" s="369">
        <f t="shared" si="58"/>
        <v>15348</v>
      </c>
      <c r="AK179" s="369">
        <f t="shared" si="58"/>
        <v>46773</v>
      </c>
      <c r="AL179" s="369">
        <f>+SUM(AL172:AL178)</f>
        <v>295633</v>
      </c>
      <c r="AM179" s="369">
        <f t="shared" ref="AM179:AO179" si="59">+SUM(AM172:AM178)</f>
        <v>1305401</v>
      </c>
      <c r="AN179" s="369">
        <f t="shared" si="59"/>
        <v>2969815</v>
      </c>
      <c r="AO179" s="369">
        <f t="shared" si="59"/>
        <v>2200933</v>
      </c>
      <c r="AP179" s="372">
        <f>+SUM(AP172:AP178)</f>
        <v>4525389</v>
      </c>
      <c r="AQ179" s="368">
        <f t="shared" ref="AQ179:AU179" si="60">+SUM(AQ172:AQ178)</f>
        <v>2084341</v>
      </c>
      <c r="AR179" s="369">
        <f t="shared" si="60"/>
        <v>2489765</v>
      </c>
      <c r="AS179" s="369">
        <f t="shared" si="60"/>
        <v>6191900</v>
      </c>
      <c r="AT179" s="369">
        <f t="shared" si="60"/>
        <v>2566129</v>
      </c>
      <c r="AU179" s="369">
        <f t="shared" si="60"/>
        <v>1400088</v>
      </c>
      <c r="AV179" s="369">
        <f>+SUM(AV172:AV178)</f>
        <v>5122650</v>
      </c>
      <c r="AW179" s="369">
        <f t="shared" ref="AW179:AX179" si="61">+SUM(AW172:AW178)</f>
        <v>2643688</v>
      </c>
      <c r="AX179" s="374">
        <f t="shared" si="61"/>
        <v>1840850</v>
      </c>
      <c r="AY179" s="375">
        <f>+SUM(AY172:AY178)</f>
        <v>4275795</v>
      </c>
      <c r="AZ179" s="374">
        <f>+SUM(AZ172:AZ178)</f>
        <v>2500000</v>
      </c>
      <c r="BA179" s="370">
        <f t="shared" ref="BA179:BE179" si="62">+SUM(BA172:BA178)</f>
        <v>2500000</v>
      </c>
      <c r="BB179" s="369">
        <f t="shared" si="62"/>
        <v>2500000</v>
      </c>
      <c r="BC179" s="369">
        <f t="shared" si="62"/>
        <v>2500000</v>
      </c>
      <c r="BD179" s="369">
        <f t="shared" si="62"/>
        <v>2500000</v>
      </c>
      <c r="BE179" s="369">
        <f t="shared" si="62"/>
        <v>2500000</v>
      </c>
      <c r="BF179" s="369">
        <f>+SUM(BF172:BF178)</f>
        <v>2500000</v>
      </c>
      <c r="BG179" s="369">
        <f t="shared" ref="BG179:BI179" si="63">+SUM(BG172:BG178)</f>
        <v>2500000</v>
      </c>
      <c r="BH179" s="369">
        <f t="shared" si="63"/>
        <v>2500000</v>
      </c>
      <c r="BI179" s="369">
        <f t="shared" si="63"/>
        <v>2500000</v>
      </c>
      <c r="BJ179" s="372">
        <f>+SUM(BJ172:BJ178)</f>
        <v>2500000</v>
      </c>
      <c r="BK179" s="368">
        <f t="shared" ref="BK179:BO179" si="64">+SUM(BK172:BK178)</f>
        <v>2500000</v>
      </c>
      <c r="BL179" s="369">
        <f t="shared" si="64"/>
        <v>2500000</v>
      </c>
      <c r="BM179" s="369">
        <f t="shared" si="64"/>
        <v>2500000</v>
      </c>
      <c r="BN179" s="369">
        <f t="shared" si="64"/>
        <v>2500000</v>
      </c>
      <c r="BO179" s="369">
        <f t="shared" si="64"/>
        <v>2500000</v>
      </c>
      <c r="BP179" s="369">
        <f>+SUM(BP172:BP178)</f>
        <v>2500000</v>
      </c>
      <c r="BQ179" s="369">
        <f t="shared" ref="BQ179:CC179" si="65">+SUM(BQ172:BQ178)</f>
        <v>2500000</v>
      </c>
      <c r="BR179" s="369">
        <f t="shared" si="65"/>
        <v>2500000</v>
      </c>
      <c r="BS179" s="369">
        <f t="shared" si="65"/>
        <v>2500000</v>
      </c>
      <c r="BT179" s="374">
        <f>+SUM(BT172:BT178)</f>
        <v>2500000</v>
      </c>
      <c r="BU179" s="370">
        <f t="shared" si="65"/>
        <v>2500000</v>
      </c>
      <c r="BV179" s="369">
        <f t="shared" si="65"/>
        <v>2500000</v>
      </c>
      <c r="BW179" s="369">
        <f t="shared" si="65"/>
        <v>2500000</v>
      </c>
      <c r="BX179" s="369">
        <f t="shared" si="65"/>
        <v>2500000</v>
      </c>
      <c r="BY179" s="369">
        <f t="shared" si="65"/>
        <v>2500000</v>
      </c>
      <c r="BZ179" s="369">
        <f t="shared" si="65"/>
        <v>2500000</v>
      </c>
      <c r="CA179" s="369">
        <f t="shared" si="65"/>
        <v>2500000</v>
      </c>
      <c r="CB179" s="369">
        <f t="shared" si="65"/>
        <v>2500000</v>
      </c>
      <c r="CC179" s="372">
        <f t="shared" si="65"/>
        <v>2500000</v>
      </c>
      <c r="CD179" s="364">
        <f t="shared" si="51"/>
        <v>194097922</v>
      </c>
      <c r="CE179" s="355"/>
    </row>
    <row r="180" spans="1:83" s="345" customFormat="1" ht="14.25" customHeight="1" thickBot="1" x14ac:dyDescent="0.45">
      <c r="A180" s="704"/>
      <c r="B180" s="376" t="s">
        <v>470</v>
      </c>
      <c r="C180" s="377">
        <f t="shared" ref="C180:G180" si="66">+C179/1000</f>
        <v>0</v>
      </c>
      <c r="D180" s="378">
        <f t="shared" si="66"/>
        <v>0</v>
      </c>
      <c r="E180" s="378">
        <f t="shared" si="66"/>
        <v>0</v>
      </c>
      <c r="F180" s="378">
        <f t="shared" si="66"/>
        <v>0</v>
      </c>
      <c r="G180" s="612">
        <f t="shared" si="66"/>
        <v>1198</v>
      </c>
      <c r="H180" s="378">
        <f>+H179/1000</f>
        <v>773.89700000000005</v>
      </c>
      <c r="I180" s="378">
        <f t="shared" ref="I180:Q180" si="67">+I179/1000</f>
        <v>663.98299999999995</v>
      </c>
      <c r="J180" s="378">
        <f t="shared" si="67"/>
        <v>2689.2629999999999</v>
      </c>
      <c r="K180" s="378">
        <f t="shared" si="67"/>
        <v>0</v>
      </c>
      <c r="L180" s="379">
        <f t="shared" si="67"/>
        <v>305.43099999999998</v>
      </c>
      <c r="M180" s="380">
        <f t="shared" si="67"/>
        <v>3354.0940000000001</v>
      </c>
      <c r="N180" s="378">
        <f t="shared" si="67"/>
        <v>105970.624</v>
      </c>
      <c r="O180" s="381">
        <f t="shared" si="67"/>
        <v>-35367.224999999999</v>
      </c>
      <c r="P180" s="381">
        <f t="shared" si="67"/>
        <v>-35881.087</v>
      </c>
      <c r="Q180" s="378">
        <f t="shared" si="67"/>
        <v>-25835.548999999999</v>
      </c>
      <c r="R180" s="378">
        <f>+R179/1000</f>
        <v>1056.654</v>
      </c>
      <c r="S180" s="378">
        <f t="shared" ref="S180:AA180" si="68">+S179/1000</f>
        <v>2289.84</v>
      </c>
      <c r="T180" s="381">
        <f t="shared" si="68"/>
        <v>1678.1759999999999</v>
      </c>
      <c r="U180" s="381">
        <f t="shared" si="68"/>
        <v>13489.25</v>
      </c>
      <c r="V180" s="382">
        <f t="shared" si="68"/>
        <v>1312.018</v>
      </c>
      <c r="W180" s="383">
        <f t="shared" si="68"/>
        <v>13519.922</v>
      </c>
      <c r="X180" s="378">
        <f t="shared" si="68"/>
        <v>1590.0129999999999</v>
      </c>
      <c r="Y180" s="378">
        <f t="shared" si="68"/>
        <v>1839.617</v>
      </c>
      <c r="Z180" s="378">
        <f t="shared" si="68"/>
        <v>1459.374</v>
      </c>
      <c r="AA180" s="378">
        <f t="shared" si="68"/>
        <v>1454.7919999999999</v>
      </c>
      <c r="AB180" s="378">
        <f>+AB179/1000</f>
        <v>4518.0550000000003</v>
      </c>
      <c r="AC180" s="378">
        <f t="shared" ref="AC180:AK180" si="69">+AC179/1000</f>
        <v>2254.19</v>
      </c>
      <c r="AD180" s="378">
        <f t="shared" si="69"/>
        <v>1212.2249999999999</v>
      </c>
      <c r="AE180" s="378">
        <f t="shared" si="69"/>
        <v>1878.663</v>
      </c>
      <c r="AF180" s="379">
        <f t="shared" si="69"/>
        <v>1651.537</v>
      </c>
      <c r="AG180" s="380">
        <f t="shared" si="69"/>
        <v>709.93399999999997</v>
      </c>
      <c r="AH180" s="381">
        <f t="shared" si="69"/>
        <v>14411.289000000001</v>
      </c>
      <c r="AI180" s="378">
        <f t="shared" si="69"/>
        <v>-5073.5559999999996</v>
      </c>
      <c r="AJ180" s="378">
        <f t="shared" si="69"/>
        <v>15.348000000000001</v>
      </c>
      <c r="AK180" s="378">
        <f t="shared" si="69"/>
        <v>46.773000000000003</v>
      </c>
      <c r="AL180" s="378">
        <f>+AL179/1000</f>
        <v>295.63299999999998</v>
      </c>
      <c r="AM180" s="378">
        <f t="shared" ref="AM180:AU180" si="70">+AM179/1000</f>
        <v>1305.4010000000001</v>
      </c>
      <c r="AN180" s="378">
        <f t="shared" si="70"/>
        <v>2969.8150000000001</v>
      </c>
      <c r="AO180" s="378">
        <f t="shared" si="70"/>
        <v>2200.933</v>
      </c>
      <c r="AP180" s="382">
        <f t="shared" si="70"/>
        <v>4525.3890000000001</v>
      </c>
      <c r="AQ180" s="377">
        <f t="shared" si="70"/>
        <v>2084.3409999999999</v>
      </c>
      <c r="AR180" s="378">
        <f t="shared" si="70"/>
        <v>2489.7649999999999</v>
      </c>
      <c r="AS180" s="378">
        <f t="shared" si="70"/>
        <v>6191.9</v>
      </c>
      <c r="AT180" s="378">
        <f t="shared" si="70"/>
        <v>2566.1289999999999</v>
      </c>
      <c r="AU180" s="378">
        <f t="shared" si="70"/>
        <v>1400.088</v>
      </c>
      <c r="AV180" s="378">
        <f>+AV179/1000</f>
        <v>5122.6499999999996</v>
      </c>
      <c r="AW180" s="378">
        <f t="shared" ref="AW180:BE180" si="71">+AW179/1000</f>
        <v>2643.6880000000001</v>
      </c>
      <c r="AX180" s="379">
        <f t="shared" si="71"/>
        <v>1840.85</v>
      </c>
      <c r="AY180" s="384">
        <f t="shared" si="71"/>
        <v>4275.7950000000001</v>
      </c>
      <c r="AZ180" s="379">
        <f t="shared" si="71"/>
        <v>2500</v>
      </c>
      <c r="BA180" s="380">
        <f t="shared" si="71"/>
        <v>2500</v>
      </c>
      <c r="BB180" s="378">
        <f t="shared" si="71"/>
        <v>2500</v>
      </c>
      <c r="BC180" s="378">
        <f t="shared" si="71"/>
        <v>2500</v>
      </c>
      <c r="BD180" s="378">
        <f t="shared" si="71"/>
        <v>2500</v>
      </c>
      <c r="BE180" s="378">
        <f t="shared" si="71"/>
        <v>2500</v>
      </c>
      <c r="BF180" s="378">
        <f>+BF179/1000</f>
        <v>2500</v>
      </c>
      <c r="BG180" s="378">
        <f t="shared" ref="BG180:BO180" si="72">+BG179/1000</f>
        <v>2500</v>
      </c>
      <c r="BH180" s="378">
        <f t="shared" si="72"/>
        <v>2500</v>
      </c>
      <c r="BI180" s="378">
        <f t="shared" si="72"/>
        <v>2500</v>
      </c>
      <c r="BJ180" s="382">
        <f t="shared" si="72"/>
        <v>2500</v>
      </c>
      <c r="BK180" s="377">
        <f t="shared" si="72"/>
        <v>2500</v>
      </c>
      <c r="BL180" s="378">
        <f t="shared" si="72"/>
        <v>2500</v>
      </c>
      <c r="BM180" s="378">
        <f t="shared" si="72"/>
        <v>2500</v>
      </c>
      <c r="BN180" s="378">
        <f t="shared" si="72"/>
        <v>2500</v>
      </c>
      <c r="BO180" s="378">
        <f t="shared" si="72"/>
        <v>2500</v>
      </c>
      <c r="BP180" s="378">
        <f>+BP179/1000</f>
        <v>2500</v>
      </c>
      <c r="BQ180" s="378">
        <f t="shared" ref="BQ180:CC180" si="73">+BQ179/1000</f>
        <v>2500</v>
      </c>
      <c r="BR180" s="378">
        <f t="shared" si="73"/>
        <v>2500</v>
      </c>
      <c r="BS180" s="378">
        <f t="shared" si="73"/>
        <v>2500</v>
      </c>
      <c r="BT180" s="379">
        <f t="shared" si="73"/>
        <v>2500</v>
      </c>
      <c r="BU180" s="380">
        <f t="shared" si="73"/>
        <v>2500</v>
      </c>
      <c r="BV180" s="378">
        <f t="shared" si="73"/>
        <v>2500</v>
      </c>
      <c r="BW180" s="378">
        <f t="shared" si="73"/>
        <v>2500</v>
      </c>
      <c r="BX180" s="378">
        <f t="shared" si="73"/>
        <v>2500</v>
      </c>
      <c r="BY180" s="378">
        <f t="shared" si="73"/>
        <v>2500</v>
      </c>
      <c r="BZ180" s="378">
        <f t="shared" si="73"/>
        <v>2500</v>
      </c>
      <c r="CA180" s="378">
        <f t="shared" si="73"/>
        <v>2500</v>
      </c>
      <c r="CB180" s="378">
        <f t="shared" si="73"/>
        <v>2500</v>
      </c>
      <c r="CC180" s="382">
        <f t="shared" si="73"/>
        <v>2500</v>
      </c>
      <c r="CD180" s="385">
        <f t="shared" si="51"/>
        <v>194097.92200000002</v>
      </c>
      <c r="CE180" s="355"/>
    </row>
    <row r="181" spans="1:83" s="345" customFormat="1" ht="14.25" customHeight="1" x14ac:dyDescent="0.4">
      <c r="A181" s="647"/>
      <c r="B181" s="613"/>
      <c r="G181" s="614"/>
      <c r="O181" s="615"/>
      <c r="P181" s="615"/>
      <c r="T181" s="615"/>
      <c r="U181" s="615"/>
      <c r="W181" s="615"/>
      <c r="AH181" s="615"/>
      <c r="AX181" s="627"/>
      <c r="CD181" s="616"/>
    </row>
    <row r="182" spans="1:83" ht="14.25" customHeight="1" thickBot="1" x14ac:dyDescent="0.45">
      <c r="AX182" s="626"/>
      <c r="AY182" s="602"/>
    </row>
    <row r="183" spans="1:83" s="24" customFormat="1" ht="14.25" customHeight="1" x14ac:dyDescent="0.4">
      <c r="A183" s="705" t="s">
        <v>835</v>
      </c>
      <c r="B183" s="706"/>
      <c r="C183" s="386">
        <v>0</v>
      </c>
      <c r="D183" s="387">
        <f>+C186</f>
        <v>-44568</v>
      </c>
      <c r="E183" s="387">
        <f t="shared" ref="E183:BP183" si="74">+D186</f>
        <v>-59865.704081632648</v>
      </c>
      <c r="F183" s="387">
        <f t="shared" si="74"/>
        <v>-58675.851581632647</v>
      </c>
      <c r="G183" s="387">
        <f t="shared" si="74"/>
        <v>-57059.934914965983</v>
      </c>
      <c r="H183" s="387">
        <f t="shared" si="74"/>
        <v>-54001.934914965983</v>
      </c>
      <c r="I183" s="387">
        <f t="shared" si="74"/>
        <v>-50592.037914965986</v>
      </c>
      <c r="J183" s="387">
        <f t="shared" si="74"/>
        <v>-40071.654914965984</v>
      </c>
      <c r="K183" s="387">
        <f t="shared" si="74"/>
        <v>-35123.991914965984</v>
      </c>
      <c r="L183" s="387">
        <f t="shared" si="74"/>
        <v>-19121.791914965987</v>
      </c>
      <c r="M183" s="622">
        <f t="shared" si="74"/>
        <v>-15187.160914965978</v>
      </c>
      <c r="N183" s="387">
        <f t="shared" si="74"/>
        <v>23726.193085034014</v>
      </c>
      <c r="O183" s="387">
        <f t="shared" si="74"/>
        <v>-30077.182914966019</v>
      </c>
      <c r="P183" s="387">
        <f t="shared" si="74"/>
        <v>-19797.407914965996</v>
      </c>
      <c r="Q183" s="387">
        <f t="shared" si="74"/>
        <v>-7647.4949149659951</v>
      </c>
      <c r="R183" s="387">
        <f t="shared" si="74"/>
        <v>1482.9560850340058</v>
      </c>
      <c r="S183" s="387">
        <f t="shared" si="74"/>
        <v>47557.610085033986</v>
      </c>
      <c r="T183" s="387">
        <f t="shared" si="74"/>
        <v>97285.450085034012</v>
      </c>
      <c r="U183" s="387">
        <f t="shared" si="74"/>
        <v>112505.62608503399</v>
      </c>
      <c r="V183" s="389">
        <f t="shared" si="74"/>
        <v>-33425.12391496601</v>
      </c>
      <c r="W183" s="386">
        <f t="shared" si="74"/>
        <v>2490.8940850340296</v>
      </c>
      <c r="X183" s="386">
        <f t="shared" si="74"/>
        <v>26040.31608503405</v>
      </c>
      <c r="Y183" s="386">
        <f t="shared" si="74"/>
        <v>81539.329085034085</v>
      </c>
      <c r="Z183" s="386">
        <f t="shared" si="74"/>
        <v>121881.94608503405</v>
      </c>
      <c r="AA183" s="386">
        <f t="shared" si="74"/>
        <v>110643.32008503401</v>
      </c>
      <c r="AB183" s="386">
        <f t="shared" si="74"/>
        <v>131116.11208503402</v>
      </c>
      <c r="AC183" s="386">
        <f t="shared" si="74"/>
        <v>177900.16708503407</v>
      </c>
      <c r="AD183" s="386">
        <f t="shared" si="74"/>
        <v>225843.35708503413</v>
      </c>
      <c r="AE183" s="386">
        <f t="shared" si="74"/>
        <v>269853.58208503423</v>
      </c>
      <c r="AF183" s="388">
        <f t="shared" si="74"/>
        <v>306581.24508503417</v>
      </c>
      <c r="AG183" s="622">
        <f t="shared" si="74"/>
        <v>112915.78208503406</v>
      </c>
      <c r="AH183" s="387">
        <f t="shared" si="74"/>
        <v>163021.71608503396</v>
      </c>
      <c r="AI183" s="387">
        <f t="shared" si="74"/>
        <v>203107.00508503406</v>
      </c>
      <c r="AJ183" s="387">
        <f t="shared" si="74"/>
        <v>235328.44908503396</v>
      </c>
      <c r="AK183" s="387">
        <f t="shared" si="74"/>
        <v>287528.79708503396</v>
      </c>
      <c r="AL183" s="387">
        <f t="shared" si="74"/>
        <v>293953.57008503401</v>
      </c>
      <c r="AM183" s="387">
        <f t="shared" si="74"/>
        <v>283355.20308503392</v>
      </c>
      <c r="AN183" s="387">
        <f t="shared" si="74"/>
        <v>310905.60408503399</v>
      </c>
      <c r="AO183" s="387">
        <f t="shared" si="74"/>
        <v>301817.60908503388</v>
      </c>
      <c r="AP183" s="389">
        <f t="shared" si="74"/>
        <v>350510.54208503384</v>
      </c>
      <c r="AQ183" s="386">
        <f t="shared" si="74"/>
        <v>407166.93108503381</v>
      </c>
      <c r="AR183" s="387">
        <f t="shared" si="74"/>
        <v>460234.27208503382</v>
      </c>
      <c r="AS183" s="387">
        <f t="shared" si="74"/>
        <v>405198.03708503372</v>
      </c>
      <c r="AT183" s="387">
        <f t="shared" si="74"/>
        <v>322790.93708503363</v>
      </c>
      <c r="AU183" s="387">
        <f t="shared" si="74"/>
        <v>359135.06608503358</v>
      </c>
      <c r="AV183" s="387">
        <f t="shared" si="74"/>
        <v>337062.15408503357</v>
      </c>
      <c r="AW183" s="387">
        <f t="shared" si="74"/>
        <v>359339.80408503348</v>
      </c>
      <c r="AX183" s="388">
        <f>+AW186</f>
        <v>106126.49208503356</v>
      </c>
      <c r="AY183" s="390">
        <f t="shared" si="74"/>
        <v>143675.34208503366</v>
      </c>
      <c r="AZ183" s="388">
        <f t="shared" si="74"/>
        <v>175349.13708503358</v>
      </c>
      <c r="BA183" s="622">
        <f t="shared" si="74"/>
        <v>221877.13708503358</v>
      </c>
      <c r="BB183" s="387">
        <f t="shared" si="74"/>
        <v>165035.13708503358</v>
      </c>
      <c r="BC183" s="387">
        <f t="shared" si="74"/>
        <v>209363.13708503358</v>
      </c>
      <c r="BD183" s="387">
        <f t="shared" si="74"/>
        <v>262071.13708503358</v>
      </c>
      <c r="BE183" s="387">
        <f t="shared" si="74"/>
        <v>314399.13708503358</v>
      </c>
      <c r="BF183" s="387">
        <f t="shared" si="74"/>
        <v>122907.13708503358</v>
      </c>
      <c r="BG183" s="387">
        <f t="shared" si="74"/>
        <v>168535.13708503358</v>
      </c>
      <c r="BH183" s="387">
        <f t="shared" si="74"/>
        <v>221343.13708503358</v>
      </c>
      <c r="BI183" s="387">
        <f t="shared" si="74"/>
        <v>268021.13708503358</v>
      </c>
      <c r="BJ183" s="389">
        <f t="shared" si="74"/>
        <v>322529.13708503358</v>
      </c>
      <c r="BK183" s="386">
        <f t="shared" si="74"/>
        <v>-37342.862914966419</v>
      </c>
      <c r="BL183" s="387">
        <f t="shared" si="74"/>
        <v>13065.137085033581</v>
      </c>
      <c r="BM183" s="387">
        <f t="shared" si="74"/>
        <v>50993.137085033581</v>
      </c>
      <c r="BN183" s="387">
        <f t="shared" si="74"/>
        <v>106001.13708503358</v>
      </c>
      <c r="BO183" s="387">
        <f t="shared" si="74"/>
        <v>157829.13708503358</v>
      </c>
      <c r="BP183" s="387">
        <f t="shared" si="74"/>
        <v>197887.13708503358</v>
      </c>
      <c r="BQ183" s="387">
        <f t="shared" ref="BQ183:CC183" si="75">+BP186</f>
        <v>247005.13708503358</v>
      </c>
      <c r="BR183" s="387">
        <f t="shared" si="75"/>
        <v>52813.137085033581</v>
      </c>
      <c r="BS183" s="387">
        <f t="shared" si="75"/>
        <v>97941.137085033581</v>
      </c>
      <c r="BT183" s="388">
        <f t="shared" si="75"/>
        <v>139649.13708503358</v>
      </c>
      <c r="BU183" s="622">
        <f t="shared" si="75"/>
        <v>188577.13708503358</v>
      </c>
      <c r="BV183" s="387">
        <f t="shared" si="75"/>
        <v>242785.13708503358</v>
      </c>
      <c r="BW183" s="387">
        <f t="shared" si="75"/>
        <v>291263.13708503358</v>
      </c>
      <c r="BX183" s="387">
        <f t="shared" si="75"/>
        <v>336971.13708503358</v>
      </c>
      <c r="BY183" s="387">
        <f t="shared" si="75"/>
        <v>316499.13708503358</v>
      </c>
      <c r="BZ183" s="387">
        <f t="shared" si="75"/>
        <v>357607.13708503358</v>
      </c>
      <c r="CA183" s="387">
        <f t="shared" si="75"/>
        <v>405735.13708503358</v>
      </c>
      <c r="CB183" s="387">
        <f t="shared" si="75"/>
        <v>458543.13708503311</v>
      </c>
      <c r="CC183" s="389">
        <f t="shared" si="75"/>
        <v>510171.13708503311</v>
      </c>
      <c r="CD183" s="610"/>
    </row>
    <row r="184" spans="1:83" s="24" customFormat="1" ht="14.25" customHeight="1" x14ac:dyDescent="0.4">
      <c r="A184" s="718" t="s">
        <v>837</v>
      </c>
      <c r="B184" s="719"/>
      <c r="C184" s="604">
        <f>+C155</f>
        <v>992</v>
      </c>
      <c r="D184" s="604">
        <f t="shared" ref="D184:BO184" si="76">+D155</f>
        <v>2050</v>
      </c>
      <c r="E184" s="604">
        <f t="shared" si="76"/>
        <v>1860</v>
      </c>
      <c r="F184" s="604">
        <f t="shared" si="76"/>
        <v>1860</v>
      </c>
      <c r="G184" s="604">
        <f t="shared" si="76"/>
        <v>3058</v>
      </c>
      <c r="H184" s="604">
        <f t="shared" si="76"/>
        <v>7996.8969999999999</v>
      </c>
      <c r="I184" s="604">
        <f t="shared" si="76"/>
        <v>10920.383</v>
      </c>
      <c r="J184" s="604">
        <f t="shared" si="76"/>
        <v>12945.663</v>
      </c>
      <c r="K184" s="604">
        <f t="shared" si="76"/>
        <v>19651.2</v>
      </c>
      <c r="L184" s="604">
        <f t="shared" si="76"/>
        <v>19956.631000000001</v>
      </c>
      <c r="M184" s="607">
        <f t="shared" si="76"/>
        <v>44412.353999999999</v>
      </c>
      <c r="N184" s="605">
        <f t="shared" si="76"/>
        <v>155260.62400000001</v>
      </c>
      <c r="O184" s="605">
        <f t="shared" si="76"/>
        <v>13922.775000000001</v>
      </c>
      <c r="P184" s="605">
        <f t="shared" si="76"/>
        <v>13408.913</v>
      </c>
      <c r="Q184" s="605">
        <f t="shared" si="76"/>
        <v>23454.451000000001</v>
      </c>
      <c r="R184" s="605">
        <f t="shared" si="76"/>
        <v>50346.654000000002</v>
      </c>
      <c r="S184" s="605">
        <f t="shared" si="76"/>
        <v>51579.839999999997</v>
      </c>
      <c r="T184" s="605">
        <f t="shared" si="76"/>
        <v>50968.175999999999</v>
      </c>
      <c r="U184" s="605">
        <f t="shared" si="76"/>
        <v>62779.25</v>
      </c>
      <c r="V184" s="608">
        <f t="shared" si="76"/>
        <v>50602.017999999996</v>
      </c>
      <c r="W184" s="604">
        <f t="shared" si="76"/>
        <v>71598.422000000006</v>
      </c>
      <c r="X184" s="604">
        <f t="shared" si="76"/>
        <v>62598.012999999999</v>
      </c>
      <c r="Y184" s="604">
        <f t="shared" si="76"/>
        <v>62847.616999999998</v>
      </c>
      <c r="Z184" s="604">
        <f t="shared" si="76"/>
        <v>62467.374000000003</v>
      </c>
      <c r="AA184" s="604">
        <f t="shared" si="76"/>
        <v>62462.792000000001</v>
      </c>
      <c r="AB184" s="604">
        <f t="shared" si="76"/>
        <v>65526.055</v>
      </c>
      <c r="AC184" s="604">
        <f t="shared" si="76"/>
        <v>63262.19</v>
      </c>
      <c r="AD184" s="604">
        <f t="shared" si="76"/>
        <v>62220.224999999999</v>
      </c>
      <c r="AE184" s="604">
        <f t="shared" si="76"/>
        <v>62886.663</v>
      </c>
      <c r="AF184" s="606">
        <f t="shared" si="76"/>
        <v>62659.536999999997</v>
      </c>
      <c r="AG184" s="607">
        <f t="shared" si="76"/>
        <v>61717.934000000001</v>
      </c>
      <c r="AH184" s="605">
        <f t="shared" si="76"/>
        <v>75419.289000000004</v>
      </c>
      <c r="AI184" s="605">
        <f t="shared" si="76"/>
        <v>55934.444000000003</v>
      </c>
      <c r="AJ184" s="605">
        <f t="shared" si="76"/>
        <v>61023.347999999998</v>
      </c>
      <c r="AK184" s="605">
        <f t="shared" si="76"/>
        <v>61054.773000000001</v>
      </c>
      <c r="AL184" s="605">
        <f t="shared" si="76"/>
        <v>61303.633000000002</v>
      </c>
      <c r="AM184" s="605">
        <f t="shared" si="76"/>
        <v>62313.400999999998</v>
      </c>
      <c r="AN184" s="605">
        <f t="shared" si="76"/>
        <v>63977.815000000002</v>
      </c>
      <c r="AO184" s="605">
        <f t="shared" si="76"/>
        <v>63208.932999999997</v>
      </c>
      <c r="AP184" s="608">
        <f t="shared" si="76"/>
        <v>65533.389000000003</v>
      </c>
      <c r="AQ184" s="604">
        <f t="shared" si="76"/>
        <v>63092.341</v>
      </c>
      <c r="AR184" s="605">
        <f t="shared" si="76"/>
        <v>63497.764999999999</v>
      </c>
      <c r="AS184" s="605">
        <f t="shared" si="76"/>
        <v>67199.899999999994</v>
      </c>
      <c r="AT184" s="605">
        <f t="shared" si="76"/>
        <v>63574.129000000001</v>
      </c>
      <c r="AU184" s="605">
        <f t="shared" si="76"/>
        <v>62408.088000000003</v>
      </c>
      <c r="AV184" s="605">
        <f t="shared" si="76"/>
        <v>66130.649999999994</v>
      </c>
      <c r="AW184" s="605">
        <f t="shared" si="76"/>
        <v>63651.688000000002</v>
      </c>
      <c r="AX184" s="606">
        <f t="shared" si="76"/>
        <v>62848.85</v>
      </c>
      <c r="AY184" s="609">
        <f>+AY155</f>
        <v>65283.794999999998</v>
      </c>
      <c r="AZ184" s="606">
        <f t="shared" si="76"/>
        <v>63508</v>
      </c>
      <c r="BA184" s="607">
        <f t="shared" si="76"/>
        <v>63508</v>
      </c>
      <c r="BB184" s="605">
        <f t="shared" si="76"/>
        <v>63508</v>
      </c>
      <c r="BC184" s="605">
        <f t="shared" si="76"/>
        <v>63508</v>
      </c>
      <c r="BD184" s="605">
        <f t="shared" si="76"/>
        <v>63508</v>
      </c>
      <c r="BE184" s="605">
        <f t="shared" si="76"/>
        <v>63508</v>
      </c>
      <c r="BF184" s="605">
        <f t="shared" si="76"/>
        <v>63508</v>
      </c>
      <c r="BG184" s="605">
        <f t="shared" si="76"/>
        <v>63508</v>
      </c>
      <c r="BH184" s="605">
        <f t="shared" si="76"/>
        <v>63508</v>
      </c>
      <c r="BI184" s="605">
        <f t="shared" si="76"/>
        <v>63508</v>
      </c>
      <c r="BJ184" s="608">
        <f t="shared" si="76"/>
        <v>63508</v>
      </c>
      <c r="BK184" s="604">
        <f t="shared" si="76"/>
        <v>63508</v>
      </c>
      <c r="BL184" s="605">
        <f t="shared" si="76"/>
        <v>63508</v>
      </c>
      <c r="BM184" s="605">
        <f t="shared" si="76"/>
        <v>63508</v>
      </c>
      <c r="BN184" s="605">
        <f t="shared" si="76"/>
        <v>63508</v>
      </c>
      <c r="BO184" s="605">
        <f t="shared" si="76"/>
        <v>63508</v>
      </c>
      <c r="BP184" s="605">
        <f t="shared" ref="BP184:CC184" si="77">+BP155</f>
        <v>63508</v>
      </c>
      <c r="BQ184" s="605">
        <f t="shared" si="77"/>
        <v>63508</v>
      </c>
      <c r="BR184" s="605">
        <f t="shared" si="77"/>
        <v>63508</v>
      </c>
      <c r="BS184" s="605">
        <f t="shared" si="77"/>
        <v>63508</v>
      </c>
      <c r="BT184" s="606">
        <f t="shared" si="77"/>
        <v>63508</v>
      </c>
      <c r="BU184" s="607">
        <f t="shared" si="77"/>
        <v>63508</v>
      </c>
      <c r="BV184" s="605">
        <f t="shared" si="77"/>
        <v>63508</v>
      </c>
      <c r="BW184" s="605">
        <f t="shared" si="77"/>
        <v>63508</v>
      </c>
      <c r="BX184" s="605">
        <f t="shared" si="77"/>
        <v>63508</v>
      </c>
      <c r="BY184" s="605">
        <f t="shared" si="77"/>
        <v>63508</v>
      </c>
      <c r="BZ184" s="605">
        <f t="shared" si="77"/>
        <v>63508</v>
      </c>
      <c r="CA184" s="605">
        <f t="shared" si="77"/>
        <v>63508</v>
      </c>
      <c r="CB184" s="605">
        <f t="shared" si="77"/>
        <v>63508</v>
      </c>
      <c r="CC184" s="608">
        <f t="shared" si="77"/>
        <v>63508</v>
      </c>
      <c r="CD184" s="344"/>
    </row>
    <row r="185" spans="1:83" s="24" customFormat="1" ht="14.25" customHeight="1" x14ac:dyDescent="0.4">
      <c r="A185" s="718" t="s">
        <v>838</v>
      </c>
      <c r="B185" s="719"/>
      <c r="C185" s="604">
        <v>0</v>
      </c>
      <c r="D185" s="605">
        <f>+D144</f>
        <v>17347.704081632652</v>
      </c>
      <c r="E185" s="605">
        <f t="shared" ref="E185:BP185" si="78">+E144</f>
        <v>670.14749999999992</v>
      </c>
      <c r="F185" s="605">
        <f t="shared" si="78"/>
        <v>244.08333333333334</v>
      </c>
      <c r="G185" s="605">
        <f t="shared" si="78"/>
        <v>0</v>
      </c>
      <c r="H185" s="605">
        <f t="shared" si="78"/>
        <v>4587</v>
      </c>
      <c r="I185" s="605">
        <f t="shared" si="78"/>
        <v>400</v>
      </c>
      <c r="J185" s="605">
        <f t="shared" si="78"/>
        <v>7998</v>
      </c>
      <c r="K185" s="605">
        <f t="shared" si="78"/>
        <v>3649</v>
      </c>
      <c r="L185" s="605">
        <f t="shared" si="78"/>
        <v>16022</v>
      </c>
      <c r="M185" s="607">
        <f t="shared" si="78"/>
        <v>5499</v>
      </c>
      <c r="N185" s="605">
        <f t="shared" si="78"/>
        <v>209064</v>
      </c>
      <c r="O185" s="605">
        <f t="shared" si="78"/>
        <v>3643</v>
      </c>
      <c r="P185" s="605">
        <f t="shared" si="78"/>
        <v>1259</v>
      </c>
      <c r="Q185" s="605">
        <f t="shared" si="78"/>
        <v>14324</v>
      </c>
      <c r="R185" s="605">
        <f t="shared" si="78"/>
        <v>4272</v>
      </c>
      <c r="S185" s="605">
        <f t="shared" si="78"/>
        <v>1852</v>
      </c>
      <c r="T185" s="605">
        <f t="shared" si="78"/>
        <v>35748</v>
      </c>
      <c r="U185" s="605">
        <f t="shared" si="78"/>
        <v>208710</v>
      </c>
      <c r="V185" s="608">
        <f t="shared" si="78"/>
        <v>14686</v>
      </c>
      <c r="W185" s="604">
        <f t="shared" si="78"/>
        <v>48049</v>
      </c>
      <c r="X185" s="604">
        <f t="shared" si="78"/>
        <v>7099</v>
      </c>
      <c r="Y185" s="604">
        <f t="shared" si="78"/>
        <v>22505</v>
      </c>
      <c r="Z185" s="604">
        <f t="shared" si="78"/>
        <v>73706</v>
      </c>
      <c r="AA185" s="604">
        <f t="shared" si="78"/>
        <v>41990</v>
      </c>
      <c r="AB185" s="604">
        <f t="shared" si="78"/>
        <v>18742</v>
      </c>
      <c r="AC185" s="604">
        <f t="shared" si="78"/>
        <v>15319</v>
      </c>
      <c r="AD185" s="604">
        <f t="shared" si="78"/>
        <v>18210</v>
      </c>
      <c r="AE185" s="604">
        <f t="shared" si="78"/>
        <v>26159</v>
      </c>
      <c r="AF185" s="606">
        <f t="shared" si="78"/>
        <v>256325</v>
      </c>
      <c r="AG185" s="607">
        <f t="shared" si="78"/>
        <v>11612</v>
      </c>
      <c r="AH185" s="605">
        <f t="shared" si="78"/>
        <v>35334</v>
      </c>
      <c r="AI185" s="605">
        <f t="shared" si="78"/>
        <v>23713</v>
      </c>
      <c r="AJ185" s="605">
        <f t="shared" si="78"/>
        <v>8823</v>
      </c>
      <c r="AK185" s="605">
        <f t="shared" si="78"/>
        <v>54630</v>
      </c>
      <c r="AL185" s="605">
        <f t="shared" si="78"/>
        <v>71902</v>
      </c>
      <c r="AM185" s="605">
        <f t="shared" si="78"/>
        <v>34763</v>
      </c>
      <c r="AN185" s="605">
        <f t="shared" si="78"/>
        <v>73065.810000000056</v>
      </c>
      <c r="AO185" s="605">
        <f t="shared" si="78"/>
        <v>14516</v>
      </c>
      <c r="AP185" s="608">
        <f t="shared" si="78"/>
        <v>8877</v>
      </c>
      <c r="AQ185" s="604">
        <f t="shared" si="78"/>
        <v>10025</v>
      </c>
      <c r="AR185" s="605">
        <f t="shared" si="78"/>
        <v>118534</v>
      </c>
      <c r="AS185" s="605">
        <f t="shared" si="78"/>
        <v>149607.00000000003</v>
      </c>
      <c r="AT185" s="605">
        <f t="shared" si="78"/>
        <v>27230</v>
      </c>
      <c r="AU185" s="605">
        <f t="shared" si="78"/>
        <v>84481</v>
      </c>
      <c r="AV185" s="605">
        <f t="shared" si="78"/>
        <v>43853</v>
      </c>
      <c r="AW185" s="605">
        <f t="shared" si="78"/>
        <v>316865</v>
      </c>
      <c r="AX185" s="606">
        <f t="shared" si="78"/>
        <v>25300</v>
      </c>
      <c r="AY185" s="609">
        <f>+AY144</f>
        <v>33610</v>
      </c>
      <c r="AZ185" s="606">
        <f t="shared" si="78"/>
        <v>16980</v>
      </c>
      <c r="BA185" s="607">
        <f t="shared" si="78"/>
        <v>120350</v>
      </c>
      <c r="BB185" s="605">
        <f t="shared" si="78"/>
        <v>19180</v>
      </c>
      <c r="BC185" s="605">
        <f t="shared" si="78"/>
        <v>10800</v>
      </c>
      <c r="BD185" s="605">
        <f t="shared" si="78"/>
        <v>11180</v>
      </c>
      <c r="BE185" s="605">
        <f t="shared" si="78"/>
        <v>255000</v>
      </c>
      <c r="BF185" s="605">
        <f t="shared" si="78"/>
        <v>17880</v>
      </c>
      <c r="BG185" s="605">
        <f t="shared" si="78"/>
        <v>10700</v>
      </c>
      <c r="BH185" s="605">
        <f t="shared" si="78"/>
        <v>16830</v>
      </c>
      <c r="BI185" s="605">
        <f t="shared" si="78"/>
        <v>9000</v>
      </c>
      <c r="BJ185" s="608">
        <f t="shared" si="78"/>
        <v>423380</v>
      </c>
      <c r="BK185" s="604">
        <f t="shared" si="78"/>
        <v>13100</v>
      </c>
      <c r="BL185" s="605">
        <f t="shared" si="78"/>
        <v>25580</v>
      </c>
      <c r="BM185" s="605">
        <f t="shared" si="78"/>
        <v>8500</v>
      </c>
      <c r="BN185" s="605">
        <f t="shared" si="78"/>
        <v>11680</v>
      </c>
      <c r="BO185" s="605">
        <f t="shared" si="78"/>
        <v>23450</v>
      </c>
      <c r="BP185" s="605">
        <f t="shared" si="78"/>
        <v>14390</v>
      </c>
      <c r="BQ185" s="605">
        <f t="shared" ref="BQ185:CC185" si="79">+BQ144</f>
        <v>257700</v>
      </c>
      <c r="BR185" s="605">
        <f t="shared" si="79"/>
        <v>18380</v>
      </c>
      <c r="BS185" s="605">
        <f t="shared" si="79"/>
        <v>21800</v>
      </c>
      <c r="BT185" s="606">
        <f t="shared" si="79"/>
        <v>14580</v>
      </c>
      <c r="BU185" s="607">
        <f t="shared" si="79"/>
        <v>9300</v>
      </c>
      <c r="BV185" s="605">
        <f t="shared" si="79"/>
        <v>15030</v>
      </c>
      <c r="BW185" s="605">
        <f t="shared" si="79"/>
        <v>17800</v>
      </c>
      <c r="BX185" s="605">
        <f t="shared" si="79"/>
        <v>83980</v>
      </c>
      <c r="BY185" s="605">
        <f t="shared" si="79"/>
        <v>22400</v>
      </c>
      <c r="BZ185" s="605">
        <f t="shared" si="79"/>
        <v>15380</v>
      </c>
      <c r="CA185" s="605">
        <f t="shared" si="79"/>
        <v>10700</v>
      </c>
      <c r="CB185" s="605">
        <f t="shared" si="79"/>
        <v>11880</v>
      </c>
      <c r="CC185" s="608">
        <f t="shared" si="79"/>
        <v>514760</v>
      </c>
      <c r="CD185" s="344"/>
    </row>
    <row r="186" spans="1:83" s="24" customFormat="1" ht="14.25" customHeight="1" thickBot="1" x14ac:dyDescent="0.45">
      <c r="A186" s="707" t="s">
        <v>836</v>
      </c>
      <c r="B186" s="708"/>
      <c r="C186" s="391">
        <f>+C$157</f>
        <v>-44568</v>
      </c>
      <c r="D186" s="391">
        <f t="shared" ref="D186:BO186" si="80">+D$157</f>
        <v>-59865.704081632648</v>
      </c>
      <c r="E186" s="391">
        <f t="shared" si="80"/>
        <v>-58675.851581632647</v>
      </c>
      <c r="F186" s="391">
        <f t="shared" si="80"/>
        <v>-57059.934914965983</v>
      </c>
      <c r="G186" s="391">
        <f t="shared" si="80"/>
        <v>-54001.934914965983</v>
      </c>
      <c r="H186" s="391">
        <f t="shared" si="80"/>
        <v>-50592.037914965986</v>
      </c>
      <c r="I186" s="391">
        <f t="shared" si="80"/>
        <v>-40071.654914965984</v>
      </c>
      <c r="J186" s="391">
        <f t="shared" si="80"/>
        <v>-35123.991914965984</v>
      </c>
      <c r="K186" s="391">
        <f t="shared" si="80"/>
        <v>-19121.791914965987</v>
      </c>
      <c r="L186" s="391">
        <f t="shared" si="80"/>
        <v>-15187.160914965978</v>
      </c>
      <c r="M186" s="648">
        <f t="shared" si="80"/>
        <v>23726.193085034014</v>
      </c>
      <c r="N186" s="392">
        <f t="shared" si="80"/>
        <v>-30077.182914966019</v>
      </c>
      <c r="O186" s="392">
        <f t="shared" si="80"/>
        <v>-19797.407914965996</v>
      </c>
      <c r="P186" s="392">
        <f t="shared" si="80"/>
        <v>-7647.4949149659951</v>
      </c>
      <c r="Q186" s="392">
        <f t="shared" si="80"/>
        <v>1482.9560850340058</v>
      </c>
      <c r="R186" s="392">
        <f t="shared" si="80"/>
        <v>47557.610085033986</v>
      </c>
      <c r="S186" s="392">
        <f t="shared" si="80"/>
        <v>97285.450085034012</v>
      </c>
      <c r="T186" s="392">
        <f t="shared" si="80"/>
        <v>112505.62608503399</v>
      </c>
      <c r="U186" s="392">
        <f t="shared" si="80"/>
        <v>-33425.12391496601</v>
      </c>
      <c r="V186" s="394">
        <f t="shared" si="80"/>
        <v>2490.8940850340296</v>
      </c>
      <c r="W186" s="391">
        <f t="shared" si="80"/>
        <v>26040.31608503405</v>
      </c>
      <c r="X186" s="391">
        <f t="shared" si="80"/>
        <v>81539.329085034085</v>
      </c>
      <c r="Y186" s="391">
        <f t="shared" si="80"/>
        <v>121881.94608503405</v>
      </c>
      <c r="Z186" s="391">
        <f t="shared" si="80"/>
        <v>110643.32008503401</v>
      </c>
      <c r="AA186" s="391">
        <f t="shared" si="80"/>
        <v>131116.11208503402</v>
      </c>
      <c r="AB186" s="391">
        <f t="shared" si="80"/>
        <v>177900.16708503407</v>
      </c>
      <c r="AC186" s="391">
        <f t="shared" si="80"/>
        <v>225843.35708503413</v>
      </c>
      <c r="AD186" s="391">
        <f t="shared" si="80"/>
        <v>269853.58208503423</v>
      </c>
      <c r="AE186" s="391">
        <f t="shared" si="80"/>
        <v>306581.24508503417</v>
      </c>
      <c r="AF186" s="393">
        <f t="shared" si="80"/>
        <v>112915.78208503406</v>
      </c>
      <c r="AG186" s="648">
        <f t="shared" si="80"/>
        <v>163021.71608503396</v>
      </c>
      <c r="AH186" s="392">
        <f t="shared" si="80"/>
        <v>203107.00508503406</v>
      </c>
      <c r="AI186" s="392">
        <f t="shared" si="80"/>
        <v>235328.44908503396</v>
      </c>
      <c r="AJ186" s="392">
        <f t="shared" si="80"/>
        <v>287528.79708503396</v>
      </c>
      <c r="AK186" s="392">
        <f t="shared" si="80"/>
        <v>293953.57008503401</v>
      </c>
      <c r="AL186" s="392">
        <f t="shared" si="80"/>
        <v>283355.20308503392</v>
      </c>
      <c r="AM186" s="392">
        <f t="shared" si="80"/>
        <v>310905.60408503399</v>
      </c>
      <c r="AN186" s="392">
        <f t="shared" si="80"/>
        <v>301817.60908503388</v>
      </c>
      <c r="AO186" s="392">
        <f t="shared" si="80"/>
        <v>350510.54208503384</v>
      </c>
      <c r="AP186" s="394">
        <f t="shared" si="80"/>
        <v>407166.93108503381</v>
      </c>
      <c r="AQ186" s="391">
        <f t="shared" si="80"/>
        <v>460234.27208503382</v>
      </c>
      <c r="AR186" s="392">
        <f t="shared" si="80"/>
        <v>405198.03708503372</v>
      </c>
      <c r="AS186" s="392">
        <f t="shared" si="80"/>
        <v>322790.93708503363</v>
      </c>
      <c r="AT186" s="392">
        <f t="shared" si="80"/>
        <v>359135.06608503358</v>
      </c>
      <c r="AU186" s="392">
        <f t="shared" si="80"/>
        <v>337062.15408503357</v>
      </c>
      <c r="AV186" s="392">
        <f t="shared" si="80"/>
        <v>359339.80408503348</v>
      </c>
      <c r="AW186" s="392">
        <f t="shared" si="80"/>
        <v>106126.49208503356</v>
      </c>
      <c r="AX186" s="393">
        <f t="shared" si="80"/>
        <v>143675.34208503366</v>
      </c>
      <c r="AY186" s="395">
        <f>+AY$157</f>
        <v>175349.13708503358</v>
      </c>
      <c r="AZ186" s="393">
        <f t="shared" si="80"/>
        <v>221877.13708503358</v>
      </c>
      <c r="BA186" s="648">
        <f t="shared" si="80"/>
        <v>165035.13708503358</v>
      </c>
      <c r="BB186" s="392">
        <f t="shared" si="80"/>
        <v>209363.13708503358</v>
      </c>
      <c r="BC186" s="392">
        <f t="shared" si="80"/>
        <v>262071.13708503358</v>
      </c>
      <c r="BD186" s="392">
        <f t="shared" si="80"/>
        <v>314399.13708503358</v>
      </c>
      <c r="BE186" s="392">
        <f t="shared" si="80"/>
        <v>122907.13708503358</v>
      </c>
      <c r="BF186" s="392">
        <f t="shared" si="80"/>
        <v>168535.13708503358</v>
      </c>
      <c r="BG186" s="392">
        <f t="shared" si="80"/>
        <v>221343.13708503358</v>
      </c>
      <c r="BH186" s="392">
        <f t="shared" si="80"/>
        <v>268021.13708503358</v>
      </c>
      <c r="BI186" s="392">
        <f t="shared" si="80"/>
        <v>322529.13708503358</v>
      </c>
      <c r="BJ186" s="394">
        <f t="shared" si="80"/>
        <v>-37342.862914966419</v>
      </c>
      <c r="BK186" s="391">
        <f t="shared" si="80"/>
        <v>13065.137085033581</v>
      </c>
      <c r="BL186" s="392">
        <f t="shared" si="80"/>
        <v>50993.137085033581</v>
      </c>
      <c r="BM186" s="392">
        <f t="shared" si="80"/>
        <v>106001.13708503358</v>
      </c>
      <c r="BN186" s="392">
        <f t="shared" si="80"/>
        <v>157829.13708503358</v>
      </c>
      <c r="BO186" s="392">
        <f t="shared" si="80"/>
        <v>197887.13708503358</v>
      </c>
      <c r="BP186" s="392">
        <f t="shared" ref="BP186:CC186" si="81">+BP$157</f>
        <v>247005.13708503358</v>
      </c>
      <c r="BQ186" s="392">
        <f t="shared" si="81"/>
        <v>52813.137085033581</v>
      </c>
      <c r="BR186" s="392">
        <f t="shared" si="81"/>
        <v>97941.137085033581</v>
      </c>
      <c r="BS186" s="392">
        <f t="shared" si="81"/>
        <v>139649.13708503358</v>
      </c>
      <c r="BT186" s="393">
        <f t="shared" si="81"/>
        <v>188577.13708503358</v>
      </c>
      <c r="BU186" s="648">
        <f t="shared" si="81"/>
        <v>242785.13708503358</v>
      </c>
      <c r="BV186" s="392">
        <f t="shared" si="81"/>
        <v>291263.13708503358</v>
      </c>
      <c r="BW186" s="392">
        <f t="shared" si="81"/>
        <v>336971.13708503358</v>
      </c>
      <c r="BX186" s="392">
        <f t="shared" si="81"/>
        <v>316499.13708503358</v>
      </c>
      <c r="BY186" s="392">
        <f t="shared" si="81"/>
        <v>357607.13708503358</v>
      </c>
      <c r="BZ186" s="392">
        <f t="shared" si="81"/>
        <v>405735.13708503358</v>
      </c>
      <c r="CA186" s="392">
        <f t="shared" si="81"/>
        <v>458543.13708503311</v>
      </c>
      <c r="CB186" s="392">
        <f t="shared" si="81"/>
        <v>510171.13708503311</v>
      </c>
      <c r="CC186" s="394">
        <f t="shared" si="81"/>
        <v>58919.137085033581</v>
      </c>
      <c r="CD186" s="344"/>
    </row>
    <row r="187" spans="1:83" ht="14.25" customHeight="1" x14ac:dyDescent="0.4">
      <c r="E187" s="396"/>
      <c r="W187" s="104">
        <f>+W186-W183</f>
        <v>23549.42200000002</v>
      </c>
    </row>
    <row r="188" spans="1:83" ht="14.25" customHeight="1" x14ac:dyDescent="0.4">
      <c r="AM188" s="23" t="s">
        <v>880</v>
      </c>
      <c r="AN188" s="104">
        <f>+AN96</f>
        <v>9293</v>
      </c>
      <c r="AO188" s="661">
        <f>+AN$188/13*1000</f>
        <v>714846.15384615376</v>
      </c>
      <c r="AP188" s="661">
        <v>714800</v>
      </c>
      <c r="AQ188" s="661">
        <v>714800</v>
      </c>
      <c r="AR188" s="661">
        <v>714800</v>
      </c>
      <c r="AS188" s="661">
        <v>714800</v>
      </c>
      <c r="AT188" s="661">
        <v>714800</v>
      </c>
      <c r="AU188" s="661">
        <v>714800</v>
      </c>
      <c r="AV188" s="661">
        <v>714800</v>
      </c>
      <c r="AW188" s="661">
        <v>714800</v>
      </c>
      <c r="AX188" s="661">
        <v>714800</v>
      </c>
      <c r="AY188" s="661">
        <v>714800</v>
      </c>
      <c r="AZ188" s="661">
        <v>714800</v>
      </c>
    </row>
    <row r="189" spans="1:83" ht="14.25" customHeight="1" x14ac:dyDescent="0.4">
      <c r="AN189" s="23">
        <v>1</v>
      </c>
      <c r="AO189" s="23">
        <v>2</v>
      </c>
      <c r="AP189" s="23">
        <v>3</v>
      </c>
      <c r="AQ189" s="23">
        <v>4</v>
      </c>
      <c r="AR189" s="23">
        <v>5</v>
      </c>
      <c r="AS189" s="23">
        <v>6</v>
      </c>
      <c r="AT189" s="23">
        <v>7</v>
      </c>
      <c r="AU189" s="23">
        <v>8</v>
      </c>
      <c r="AV189" s="23">
        <v>9</v>
      </c>
      <c r="AW189" s="23">
        <v>10</v>
      </c>
      <c r="AX189" s="23">
        <v>11</v>
      </c>
      <c r="AY189" s="23">
        <v>12</v>
      </c>
      <c r="AZ189" s="23">
        <v>13</v>
      </c>
    </row>
    <row r="191" spans="1:83" ht="14.25" customHeight="1" x14ac:dyDescent="0.4">
      <c r="AN191" s="661">
        <v>5000</v>
      </c>
    </row>
    <row r="192" spans="1:83" ht="14.25" customHeight="1" x14ac:dyDescent="0.4">
      <c r="AN192" s="661">
        <v>55</v>
      </c>
    </row>
    <row r="193" spans="39:46" ht="14.25" customHeight="1" x14ac:dyDescent="0.4">
      <c r="AN193" s="661">
        <v>12</v>
      </c>
    </row>
    <row r="194" spans="39:46" ht="14.25" customHeight="1" x14ac:dyDescent="0.4">
      <c r="AM194" s="104">
        <f>SUM(AN194:AP194)</f>
        <v>9900</v>
      </c>
      <c r="AN194" s="661">
        <f>+AN191*AN192*AN193/1000</f>
        <v>3300</v>
      </c>
      <c r="AO194" s="23">
        <v>3300</v>
      </c>
      <c r="AP194" s="23">
        <v>3300</v>
      </c>
      <c r="AQ194" s="104">
        <f>SUM(AN194:AP194)</f>
        <v>9900</v>
      </c>
      <c r="AT194" s="661">
        <v>9300</v>
      </c>
    </row>
    <row r="195" spans="39:46" ht="14.25" customHeight="1" x14ac:dyDescent="0.4">
      <c r="AT195" s="661">
        <v>2640</v>
      </c>
    </row>
    <row r="196" spans="39:46" ht="14.25" customHeight="1" x14ac:dyDescent="0.4">
      <c r="AN196" s="23">
        <v>4000</v>
      </c>
      <c r="AT196" s="662">
        <f>+AT194/AT195</f>
        <v>3.5227272727272729</v>
      </c>
    </row>
    <row r="197" spans="39:46" ht="14.25" customHeight="1" x14ac:dyDescent="0.4">
      <c r="AN197" s="23">
        <v>55</v>
      </c>
    </row>
    <row r="198" spans="39:46" ht="14.25" customHeight="1" x14ac:dyDescent="0.4">
      <c r="AN198" s="23">
        <v>12</v>
      </c>
    </row>
    <row r="199" spans="39:46" ht="14.25" customHeight="1" x14ac:dyDescent="0.4">
      <c r="AM199" s="23">
        <f>SUM(AN199:AQ199)</f>
        <v>10560</v>
      </c>
      <c r="AN199" s="23">
        <f>+AN196*AN197*AN198/1000</f>
        <v>2640</v>
      </c>
      <c r="AO199" s="23">
        <v>2640</v>
      </c>
      <c r="AP199" s="23">
        <v>2640</v>
      </c>
      <c r="AQ199" s="23">
        <v>2640</v>
      </c>
    </row>
  </sheetData>
  <mergeCells count="176">
    <mergeCell ref="A184:B184"/>
    <mergeCell ref="A185:B185"/>
    <mergeCell ref="A186:B186"/>
    <mergeCell ref="BN166:BO166"/>
    <mergeCell ref="BR166:BS166"/>
    <mergeCell ref="A167:A169"/>
    <mergeCell ref="A170:B170"/>
    <mergeCell ref="A172:A180"/>
    <mergeCell ref="A183:B183"/>
    <mergeCell ref="AT166:AU166"/>
    <mergeCell ref="AX166:AY166"/>
    <mergeCell ref="BB166:BC166"/>
    <mergeCell ref="BD166:BE166"/>
    <mergeCell ref="BH166:BI166"/>
    <mergeCell ref="BL166:BM166"/>
    <mergeCell ref="Z166:AA166"/>
    <mergeCell ref="AD166:AE166"/>
    <mergeCell ref="AH166:AI166"/>
    <mergeCell ref="AJ166:AK166"/>
    <mergeCell ref="AN166:AO166"/>
    <mergeCell ref="AR166:AS166"/>
    <mergeCell ref="BR160:BS160"/>
    <mergeCell ref="A161:A163"/>
    <mergeCell ref="A164:B164"/>
    <mergeCell ref="A166:B166"/>
    <mergeCell ref="E166:F166"/>
    <mergeCell ref="G166:H166"/>
    <mergeCell ref="N166:O166"/>
    <mergeCell ref="P166:Q166"/>
    <mergeCell ref="T166:U166"/>
    <mergeCell ref="X166:Y166"/>
    <mergeCell ref="AX160:AY160"/>
    <mergeCell ref="BB160:BC160"/>
    <mergeCell ref="BD160:BE160"/>
    <mergeCell ref="BH160:BI160"/>
    <mergeCell ref="BL160:BM160"/>
    <mergeCell ref="BN160:BO160"/>
    <mergeCell ref="AD160:AE160"/>
    <mergeCell ref="AH160:AI160"/>
    <mergeCell ref="AJ160:AK160"/>
    <mergeCell ref="AN160:AO160"/>
    <mergeCell ref="AR160:AS160"/>
    <mergeCell ref="AT160:AU160"/>
    <mergeCell ref="G160:H160"/>
    <mergeCell ref="N160:O160"/>
    <mergeCell ref="P160:Q160"/>
    <mergeCell ref="T160:U160"/>
    <mergeCell ref="X160:Y160"/>
    <mergeCell ref="Z160:AA160"/>
    <mergeCell ref="A154:B154"/>
    <mergeCell ref="A155:B155"/>
    <mergeCell ref="A156:B156"/>
    <mergeCell ref="A157:B157"/>
    <mergeCell ref="A160:B160"/>
    <mergeCell ref="E160:F160"/>
    <mergeCell ref="A148:B148"/>
    <mergeCell ref="A149:B149"/>
    <mergeCell ref="A150:B150"/>
    <mergeCell ref="A151:B151"/>
    <mergeCell ref="A152:B152"/>
    <mergeCell ref="A153:B153"/>
    <mergeCell ref="A138:B140"/>
    <mergeCell ref="CD138:CD139"/>
    <mergeCell ref="A141:B141"/>
    <mergeCell ref="A142:B142"/>
    <mergeCell ref="A144:B144"/>
    <mergeCell ref="A146:B146"/>
    <mergeCell ref="A131:B131"/>
    <mergeCell ref="A132:B132"/>
    <mergeCell ref="A133:B133"/>
    <mergeCell ref="A135:B135"/>
    <mergeCell ref="A136:B136"/>
    <mergeCell ref="A137:B137"/>
    <mergeCell ref="A125:B125"/>
    <mergeCell ref="A126:B128"/>
    <mergeCell ref="CD126:CD128"/>
    <mergeCell ref="CE126:CE128"/>
    <mergeCell ref="A129:B130"/>
    <mergeCell ref="CD129:CD130"/>
    <mergeCell ref="CE129:CE130"/>
    <mergeCell ref="A120:B120"/>
    <mergeCell ref="A121:B122"/>
    <mergeCell ref="CD121:CD122"/>
    <mergeCell ref="CE121:CE122"/>
    <mergeCell ref="A123:B123"/>
    <mergeCell ref="A124:B124"/>
    <mergeCell ref="A113:B113"/>
    <mergeCell ref="A114:B115"/>
    <mergeCell ref="A116:B116"/>
    <mergeCell ref="A117:B117"/>
    <mergeCell ref="A118:B118"/>
    <mergeCell ref="A119:B119"/>
    <mergeCell ref="A106:B108"/>
    <mergeCell ref="CD106:CD108"/>
    <mergeCell ref="A109:B109"/>
    <mergeCell ref="A110:B111"/>
    <mergeCell ref="CD110:CD111"/>
    <mergeCell ref="A112:B112"/>
    <mergeCell ref="A101:B101"/>
    <mergeCell ref="A102:B102"/>
    <mergeCell ref="A103:B104"/>
    <mergeCell ref="CD103:CD104"/>
    <mergeCell ref="CE103:CE104"/>
    <mergeCell ref="A105:B105"/>
    <mergeCell ref="A96:B96"/>
    <mergeCell ref="A97:B97"/>
    <mergeCell ref="A98:B98"/>
    <mergeCell ref="A99:B100"/>
    <mergeCell ref="CD99:CD100"/>
    <mergeCell ref="CE99:CE100"/>
    <mergeCell ref="A90:B90"/>
    <mergeCell ref="A91:B91"/>
    <mergeCell ref="A92:B93"/>
    <mergeCell ref="CD92:CD93"/>
    <mergeCell ref="A94:B94"/>
    <mergeCell ref="A95:B95"/>
    <mergeCell ref="A84:B85"/>
    <mergeCell ref="CD84:CD85"/>
    <mergeCell ref="CE84:CE85"/>
    <mergeCell ref="A86:B86"/>
    <mergeCell ref="A87:B87"/>
    <mergeCell ref="A89:B89"/>
    <mergeCell ref="A78:B78"/>
    <mergeCell ref="A79:B79"/>
    <mergeCell ref="A80:B80"/>
    <mergeCell ref="A81:B81"/>
    <mergeCell ref="A82:B82"/>
    <mergeCell ref="A83:B83"/>
    <mergeCell ref="A73:B74"/>
    <mergeCell ref="CD73:CD74"/>
    <mergeCell ref="CE73:CE74"/>
    <mergeCell ref="A75:B75"/>
    <mergeCell ref="A76:B76"/>
    <mergeCell ref="A77:B77"/>
    <mergeCell ref="A62:B62"/>
    <mergeCell ref="A63:B65"/>
    <mergeCell ref="CD63:CD65"/>
    <mergeCell ref="A66:B68"/>
    <mergeCell ref="CD66:CD68"/>
    <mergeCell ref="A69:B72"/>
    <mergeCell ref="CD69:CD72"/>
    <mergeCell ref="A55:B55"/>
    <mergeCell ref="A56:B56"/>
    <mergeCell ref="A57:B57"/>
    <mergeCell ref="A58:B58"/>
    <mergeCell ref="A59:B59"/>
    <mergeCell ref="A61:B61"/>
    <mergeCell ref="A40:B49"/>
    <mergeCell ref="CD40:CD49"/>
    <mergeCell ref="A50:B50"/>
    <mergeCell ref="A51:B52"/>
    <mergeCell ref="CD51:CD52"/>
    <mergeCell ref="A53:B54"/>
    <mergeCell ref="CD53:CD54"/>
    <mergeCell ref="A31:B32"/>
    <mergeCell ref="CD31:CD32"/>
    <mergeCell ref="A33:B37"/>
    <mergeCell ref="CD33:CD37"/>
    <mergeCell ref="A38:B39"/>
    <mergeCell ref="CD38:CD39"/>
    <mergeCell ref="A16:B22"/>
    <mergeCell ref="CD16:CD23"/>
    <mergeCell ref="A24:B24"/>
    <mergeCell ref="A25:B26"/>
    <mergeCell ref="CD25:CD26"/>
    <mergeCell ref="A27:B30"/>
    <mergeCell ref="CD27:CD30"/>
    <mergeCell ref="A8:B8"/>
    <mergeCell ref="A9:B9"/>
    <mergeCell ref="A10:B10"/>
    <mergeCell ref="CD10:CD15"/>
    <mergeCell ref="A11:B11"/>
    <mergeCell ref="A12:B12"/>
    <mergeCell ref="A13:B13"/>
    <mergeCell ref="A14:B14"/>
    <mergeCell ref="A15:B15"/>
  </mergeCells>
  <phoneticPr fontId="1"/>
  <pageMargins left="0.39370078740157483" right="0.19685039370078741" top="0.78740157480314965" bottom="0.59055118110236227" header="0.39370078740157483" footer="0.39370078740157483"/>
  <pageSetup paperSize="8" scale="24" orientation="landscape" horizontalDpi="4294967292" verticalDpi="300" r:id="rId1"/>
  <headerFooter alignWithMargins="0">
    <oddHeader>&amp;L&amp;D&amp;R集計表.1</oddHeader>
    <oddFooter>&amp;C
&amp;R            
みらい研のグリーンハイツ研究会</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31612-98EA-46DD-95A5-7D5D8A15447B}">
  <sheetPr>
    <pageSetUpPr fitToPage="1"/>
  </sheetPr>
  <dimension ref="A1:CJ199"/>
  <sheetViews>
    <sheetView showZeros="0" tabSelected="1" zoomScaleNormal="100" workbookViewId="0">
      <pane xSplit="2" ySplit="7" topLeftCell="C84" activePane="bottomRight" state="frozen"/>
      <selection pane="topRight" activeCell="C1" sqref="C1"/>
      <selection pane="bottomLeft" activeCell="A6" sqref="A6"/>
      <selection pane="bottomRight" activeCell="D92" sqref="D92"/>
    </sheetView>
  </sheetViews>
  <sheetFormatPr defaultRowHeight="14.25" customHeight="1" x14ac:dyDescent="0.4"/>
  <cols>
    <col min="1" max="1" width="10.5" style="409" customWidth="1"/>
    <col min="2" max="2" width="16.25" style="23" customWidth="1"/>
    <col min="3" max="83" width="9.125" style="23" customWidth="1"/>
    <col min="84" max="84" width="10.5" style="23" bestFit="1" customWidth="1"/>
    <col min="85" max="16384" width="9" style="23"/>
  </cols>
  <sheetData>
    <row r="1" spans="1:83" s="22" customFormat="1" ht="27.75" customHeight="1" x14ac:dyDescent="0.4">
      <c r="A1" s="16"/>
      <c r="B1" s="17"/>
      <c r="C1" s="17"/>
      <c r="D1" s="17"/>
      <c r="E1" s="17"/>
      <c r="F1" s="1" t="s">
        <v>831</v>
      </c>
      <c r="G1" s="2"/>
      <c r="H1" s="2"/>
      <c r="I1" s="2"/>
      <c r="J1" s="2"/>
      <c r="K1" s="2"/>
      <c r="L1" s="2"/>
      <c r="M1" s="2"/>
      <c r="N1" s="2"/>
      <c r="O1" s="2"/>
      <c r="P1" s="2"/>
      <c r="Q1" s="2"/>
      <c r="R1" s="2"/>
      <c r="S1" s="1"/>
      <c r="T1" s="2"/>
      <c r="U1" s="2"/>
      <c r="V1" s="2"/>
      <c r="W1" s="426"/>
      <c r="X1" s="2"/>
      <c r="Y1" s="2"/>
      <c r="Z1" s="2"/>
      <c r="AA1" s="18" t="s">
        <v>0</v>
      </c>
      <c r="AB1" s="18"/>
      <c r="AC1" s="18"/>
      <c r="AD1" s="19"/>
      <c r="AE1" s="20"/>
      <c r="AF1" s="21"/>
      <c r="AG1" s="2"/>
      <c r="AH1" s="2"/>
      <c r="AI1" s="2"/>
      <c r="AJ1" s="426"/>
      <c r="AK1" s="2"/>
      <c r="AL1" s="2"/>
      <c r="AM1" s="2"/>
      <c r="AN1" s="2"/>
      <c r="AO1" s="2"/>
      <c r="AP1" s="2"/>
      <c r="AQ1" s="2"/>
      <c r="AR1" s="2"/>
      <c r="AS1" s="2"/>
      <c r="AT1" s="2"/>
      <c r="AU1" s="2"/>
      <c r="AV1" s="2"/>
      <c r="AW1" s="17"/>
      <c r="AX1" s="17"/>
      <c r="AY1" s="459"/>
      <c r="AZ1" s="1" t="s">
        <v>865</v>
      </c>
      <c r="BA1" s="2"/>
      <c r="BB1" s="2"/>
      <c r="BC1" s="2"/>
      <c r="BD1" s="2"/>
      <c r="BE1" s="2"/>
      <c r="BF1" s="2"/>
      <c r="BG1" s="2"/>
      <c r="BH1" s="2"/>
      <c r="BI1" s="2"/>
      <c r="BJ1" s="2"/>
      <c r="BK1" s="2"/>
      <c r="BL1" s="2"/>
      <c r="BM1" s="2"/>
      <c r="BN1" s="2"/>
      <c r="BO1" s="2"/>
      <c r="BP1" s="2"/>
      <c r="BQ1" s="2"/>
      <c r="BR1" s="2"/>
      <c r="BS1" s="2"/>
      <c r="BT1" s="2"/>
      <c r="BU1" s="18" t="s">
        <v>0</v>
      </c>
      <c r="BV1" s="18"/>
      <c r="BW1" s="18"/>
      <c r="BX1" s="19"/>
      <c r="BY1" s="20"/>
      <c r="BZ1" s="21"/>
      <c r="CA1" s="19"/>
      <c r="CB1" s="20"/>
      <c r="CC1" s="21"/>
      <c r="CD1" s="21"/>
      <c r="CE1" s="590"/>
    </row>
    <row r="2" spans="1:83" s="410" customFormat="1" ht="18" customHeight="1" thickBot="1" x14ac:dyDescent="0.45">
      <c r="A2" s="449"/>
      <c r="B2" s="450"/>
      <c r="C2" s="450">
        <v>1</v>
      </c>
      <c r="D2" s="450">
        <v>2</v>
      </c>
      <c r="E2" s="450" t="s">
        <v>584</v>
      </c>
      <c r="F2" s="428" t="s">
        <v>584</v>
      </c>
      <c r="G2" s="428" t="s">
        <v>584</v>
      </c>
      <c r="H2" s="428"/>
      <c r="I2" s="428"/>
      <c r="J2" s="428"/>
      <c r="K2" s="428" t="s">
        <v>584</v>
      </c>
      <c r="L2" s="428"/>
      <c r="M2" s="428" t="s">
        <v>1</v>
      </c>
      <c r="N2" s="428"/>
      <c r="O2" s="428"/>
      <c r="P2" s="428"/>
      <c r="Q2" s="428"/>
      <c r="R2" s="428"/>
      <c r="S2" s="428"/>
      <c r="T2" s="428"/>
      <c r="U2" s="428" t="s">
        <v>2</v>
      </c>
      <c r="V2" s="428"/>
      <c r="W2" s="428"/>
      <c r="X2" s="428"/>
      <c r="Y2" s="428"/>
      <c r="Z2" s="428"/>
      <c r="AA2" s="442"/>
      <c r="AB2" s="442"/>
      <c r="AC2" s="442"/>
      <c r="AD2" s="442"/>
      <c r="AE2" s="443"/>
      <c r="AF2" s="442" t="s">
        <v>3</v>
      </c>
      <c r="AG2" s="428"/>
      <c r="AH2" s="428"/>
      <c r="AI2" s="428"/>
      <c r="AJ2" s="428"/>
      <c r="AK2" s="428"/>
      <c r="AL2" s="428"/>
      <c r="AM2" s="428"/>
      <c r="AN2" s="428"/>
      <c r="AO2" s="428"/>
      <c r="AP2" s="428"/>
      <c r="AQ2" s="428"/>
      <c r="AR2" s="428" t="s">
        <v>4</v>
      </c>
      <c r="AS2" s="428"/>
      <c r="AT2" s="428"/>
      <c r="AU2" s="428"/>
      <c r="AV2" s="428"/>
      <c r="AW2" s="450"/>
      <c r="AX2" s="450"/>
      <c r="AY2" s="450"/>
      <c r="AZ2" s="428"/>
      <c r="BA2" s="642" t="s">
        <v>874</v>
      </c>
      <c r="BB2" s="428"/>
      <c r="BC2" s="428"/>
      <c r="BD2" s="428"/>
      <c r="BE2" s="428" t="s">
        <v>5</v>
      </c>
      <c r="BF2" s="428"/>
      <c r="BG2" s="428"/>
      <c r="BH2" s="428"/>
      <c r="BI2" s="428"/>
      <c r="BJ2" s="428"/>
      <c r="BK2" s="428"/>
      <c r="BL2" s="428"/>
      <c r="BM2" s="428"/>
      <c r="BN2" s="428"/>
      <c r="BO2" s="428"/>
      <c r="BP2" s="428"/>
      <c r="BQ2" s="428" t="s">
        <v>6</v>
      </c>
      <c r="BR2" s="428"/>
      <c r="BS2" s="428"/>
      <c r="BT2" s="428"/>
      <c r="BU2" s="442"/>
      <c r="BV2" s="442"/>
      <c r="BW2" s="442"/>
      <c r="BX2" s="442"/>
      <c r="BY2" s="443"/>
      <c r="BZ2" s="443"/>
      <c r="CA2" s="442"/>
      <c r="CB2" s="443"/>
      <c r="CC2" s="443"/>
      <c r="CD2" s="443"/>
      <c r="CE2" s="443"/>
    </row>
    <row r="3" spans="1:83" ht="14.25" customHeight="1" x14ac:dyDescent="0.4">
      <c r="A3" s="25"/>
      <c r="B3" s="26" t="s">
        <v>7</v>
      </c>
      <c r="C3" s="27" t="s">
        <v>8</v>
      </c>
      <c r="D3" s="27" t="s">
        <v>9</v>
      </c>
      <c r="E3" s="28" t="s">
        <v>10</v>
      </c>
      <c r="F3" s="28" t="s">
        <v>11</v>
      </c>
      <c r="G3" s="28" t="s">
        <v>12</v>
      </c>
      <c r="H3" s="27" t="s">
        <v>13</v>
      </c>
      <c r="I3" s="27" t="s">
        <v>14</v>
      </c>
      <c r="J3" s="416" t="s">
        <v>15</v>
      </c>
      <c r="K3" s="28" t="s">
        <v>16</v>
      </c>
      <c r="L3" s="29" t="s">
        <v>17</v>
      </c>
      <c r="M3" s="30" t="s">
        <v>18</v>
      </c>
      <c r="N3" s="416" t="s">
        <v>19</v>
      </c>
      <c r="O3" s="416" t="s">
        <v>20</v>
      </c>
      <c r="P3" s="416" t="s">
        <v>21</v>
      </c>
      <c r="Q3" s="416" t="s">
        <v>22</v>
      </c>
      <c r="R3" s="27" t="s">
        <v>23</v>
      </c>
      <c r="S3" s="27" t="s">
        <v>24</v>
      </c>
      <c r="T3" s="27" t="s">
        <v>25</v>
      </c>
      <c r="U3" s="31" t="s">
        <v>26</v>
      </c>
      <c r="V3" s="32" t="s">
        <v>27</v>
      </c>
      <c r="W3" s="27" t="s">
        <v>28</v>
      </c>
      <c r="X3" s="27" t="s">
        <v>29</v>
      </c>
      <c r="Y3" s="27" t="s">
        <v>30</v>
      </c>
      <c r="Z3" s="27" t="s">
        <v>31</v>
      </c>
      <c r="AA3" s="27" t="s">
        <v>32</v>
      </c>
      <c r="AB3" s="27" t="s">
        <v>33</v>
      </c>
      <c r="AC3" s="27" t="s">
        <v>34</v>
      </c>
      <c r="AD3" s="27" t="s">
        <v>35</v>
      </c>
      <c r="AE3" s="27" t="s">
        <v>36</v>
      </c>
      <c r="AF3" s="33" t="s">
        <v>37</v>
      </c>
      <c r="AG3" s="27" t="s">
        <v>38</v>
      </c>
      <c r="AH3" s="27" t="s">
        <v>39</v>
      </c>
      <c r="AI3" s="27" t="s">
        <v>40</v>
      </c>
      <c r="AJ3" s="27" t="s">
        <v>41</v>
      </c>
      <c r="AK3" s="27" t="s">
        <v>42</v>
      </c>
      <c r="AL3" s="416" t="s">
        <v>607</v>
      </c>
      <c r="AM3" s="416" t="s">
        <v>43</v>
      </c>
      <c r="AN3" s="416" t="s">
        <v>44</v>
      </c>
      <c r="AO3" s="27" t="s">
        <v>45</v>
      </c>
      <c r="AP3" s="32" t="s">
        <v>46</v>
      </c>
      <c r="AQ3" s="27" t="s">
        <v>47</v>
      </c>
      <c r="AR3" s="31" t="s">
        <v>48</v>
      </c>
      <c r="AS3" s="31" t="s">
        <v>49</v>
      </c>
      <c r="AT3" s="27" t="s">
        <v>50</v>
      </c>
      <c r="AU3" s="27" t="s">
        <v>51</v>
      </c>
      <c r="AV3" s="27" t="s">
        <v>52</v>
      </c>
      <c r="AW3" s="27" t="s">
        <v>53</v>
      </c>
      <c r="AX3" s="585" t="s">
        <v>54</v>
      </c>
      <c r="AY3" s="34" t="s">
        <v>55</v>
      </c>
      <c r="AZ3" s="35" t="s">
        <v>56</v>
      </c>
      <c r="BA3" s="36" t="s">
        <v>57</v>
      </c>
      <c r="BB3" s="36" t="s">
        <v>58</v>
      </c>
      <c r="BC3" s="36" t="s">
        <v>59</v>
      </c>
      <c r="BD3" s="36" t="s">
        <v>60</v>
      </c>
      <c r="BE3" s="577" t="s">
        <v>61</v>
      </c>
      <c r="BF3" s="36" t="s">
        <v>62</v>
      </c>
      <c r="BG3" s="36" t="s">
        <v>63</v>
      </c>
      <c r="BH3" s="36" t="s">
        <v>64</v>
      </c>
      <c r="BI3" s="36" t="s">
        <v>65</v>
      </c>
      <c r="BJ3" s="35" t="s">
        <v>66</v>
      </c>
      <c r="BK3" s="36" t="s">
        <v>67</v>
      </c>
      <c r="BL3" s="36" t="s">
        <v>68</v>
      </c>
      <c r="BM3" s="36" t="s">
        <v>69</v>
      </c>
      <c r="BN3" s="36" t="s">
        <v>70</v>
      </c>
      <c r="BO3" s="36" t="s">
        <v>71</v>
      </c>
      <c r="BP3" s="36" t="s">
        <v>72</v>
      </c>
      <c r="BQ3" s="577" t="s">
        <v>73</v>
      </c>
      <c r="BR3" s="36" t="s">
        <v>74</v>
      </c>
      <c r="BS3" s="36" t="s">
        <v>75</v>
      </c>
      <c r="BT3" s="35" t="s">
        <v>76</v>
      </c>
      <c r="BU3" s="36" t="s">
        <v>77</v>
      </c>
      <c r="BV3" s="36" t="s">
        <v>78</v>
      </c>
      <c r="BW3" s="36" t="s">
        <v>79</v>
      </c>
      <c r="BX3" s="36" t="s">
        <v>80</v>
      </c>
      <c r="BY3" s="36" t="s">
        <v>81</v>
      </c>
      <c r="BZ3" s="36" t="s">
        <v>82</v>
      </c>
      <c r="CA3" s="416" t="s">
        <v>80</v>
      </c>
      <c r="CB3" s="416" t="s">
        <v>81</v>
      </c>
      <c r="CC3" s="577" t="s">
        <v>82</v>
      </c>
      <c r="CD3" s="37"/>
      <c r="CE3" s="37"/>
    </row>
    <row r="4" spans="1:83" ht="14.25" customHeight="1" x14ac:dyDescent="0.4">
      <c r="A4" s="38" t="s">
        <v>83</v>
      </c>
      <c r="B4" s="26" t="s">
        <v>84</v>
      </c>
      <c r="C4" s="39">
        <v>1972</v>
      </c>
      <c r="D4" s="40">
        <v>1973</v>
      </c>
      <c r="E4" s="39">
        <v>1974</v>
      </c>
      <c r="F4" s="40">
        <v>1975</v>
      </c>
      <c r="G4" s="39">
        <v>1976</v>
      </c>
      <c r="H4" s="40">
        <v>1977</v>
      </c>
      <c r="I4" s="39">
        <v>1978</v>
      </c>
      <c r="J4" s="40">
        <v>1979</v>
      </c>
      <c r="K4" s="39">
        <v>1980</v>
      </c>
      <c r="L4" s="41">
        <v>1981</v>
      </c>
      <c r="M4" s="42">
        <v>1982</v>
      </c>
      <c r="N4" s="417">
        <v>1983</v>
      </c>
      <c r="O4" s="418">
        <v>1984</v>
      </c>
      <c r="P4" s="417">
        <v>1985</v>
      </c>
      <c r="Q4" s="418">
        <v>1986</v>
      </c>
      <c r="R4" s="40">
        <v>1987</v>
      </c>
      <c r="S4" s="39">
        <v>1988</v>
      </c>
      <c r="T4" s="40">
        <v>1989</v>
      </c>
      <c r="U4" s="43">
        <v>1990</v>
      </c>
      <c r="V4" s="44">
        <v>1991</v>
      </c>
      <c r="W4" s="45">
        <v>1992</v>
      </c>
      <c r="X4" s="45">
        <v>1993</v>
      </c>
      <c r="Y4" s="46">
        <v>1994</v>
      </c>
      <c r="Z4" s="45">
        <v>1995</v>
      </c>
      <c r="AA4" s="46">
        <v>1996</v>
      </c>
      <c r="AB4" s="45">
        <v>1997</v>
      </c>
      <c r="AC4" s="46">
        <v>1998</v>
      </c>
      <c r="AD4" s="45">
        <v>1999</v>
      </c>
      <c r="AE4" s="46">
        <v>2000</v>
      </c>
      <c r="AF4" s="47">
        <v>2001</v>
      </c>
      <c r="AG4" s="45">
        <v>2002</v>
      </c>
      <c r="AH4" s="45">
        <v>2003</v>
      </c>
      <c r="AI4" s="46">
        <v>2004</v>
      </c>
      <c r="AJ4" s="45">
        <v>2005</v>
      </c>
      <c r="AK4" s="46">
        <v>2006</v>
      </c>
      <c r="AL4" s="418">
        <v>2007</v>
      </c>
      <c r="AM4" s="46">
        <v>2008</v>
      </c>
      <c r="AN4" s="45">
        <v>2009</v>
      </c>
      <c r="AO4" s="46">
        <v>2010</v>
      </c>
      <c r="AP4" s="44">
        <v>2011</v>
      </c>
      <c r="AQ4" s="45">
        <v>2012</v>
      </c>
      <c r="AR4" s="43">
        <v>2013</v>
      </c>
      <c r="AS4" s="48">
        <v>2014</v>
      </c>
      <c r="AT4" s="39">
        <v>2015</v>
      </c>
      <c r="AU4" s="40">
        <v>2016</v>
      </c>
      <c r="AV4" s="39">
        <v>2017</v>
      </c>
      <c r="AW4" s="45">
        <v>2018</v>
      </c>
      <c r="AX4" s="586">
        <v>2019</v>
      </c>
      <c r="AY4" s="49">
        <v>2020</v>
      </c>
      <c r="AZ4" s="50">
        <v>2021</v>
      </c>
      <c r="BA4" s="39">
        <v>2022</v>
      </c>
      <c r="BB4" s="40">
        <v>2023</v>
      </c>
      <c r="BC4" s="39">
        <v>2024</v>
      </c>
      <c r="BD4" s="40">
        <v>2025</v>
      </c>
      <c r="BE4" s="578">
        <v>2026</v>
      </c>
      <c r="BF4" s="40">
        <v>2027</v>
      </c>
      <c r="BG4" s="39">
        <v>2028</v>
      </c>
      <c r="BH4" s="40">
        <v>2029</v>
      </c>
      <c r="BI4" s="39">
        <v>2030</v>
      </c>
      <c r="BJ4" s="50">
        <v>2031</v>
      </c>
      <c r="BK4" s="39">
        <v>2032</v>
      </c>
      <c r="BL4" s="40">
        <v>2033</v>
      </c>
      <c r="BM4" s="39">
        <v>2034</v>
      </c>
      <c r="BN4" s="40">
        <v>2035</v>
      </c>
      <c r="BO4" s="39">
        <v>2036</v>
      </c>
      <c r="BP4" s="40">
        <v>2037</v>
      </c>
      <c r="BQ4" s="578">
        <v>2038</v>
      </c>
      <c r="BR4" s="40">
        <v>2039</v>
      </c>
      <c r="BS4" s="39">
        <v>2040</v>
      </c>
      <c r="BT4" s="50">
        <v>2041</v>
      </c>
      <c r="BU4" s="39">
        <v>2042</v>
      </c>
      <c r="BV4" s="40">
        <v>2043</v>
      </c>
      <c r="BW4" s="39">
        <v>2044</v>
      </c>
      <c r="BX4" s="40">
        <v>2045</v>
      </c>
      <c r="BY4" s="39">
        <v>2046</v>
      </c>
      <c r="BZ4" s="40">
        <v>2047</v>
      </c>
      <c r="CA4" s="417">
        <v>2048</v>
      </c>
      <c r="CB4" s="418">
        <v>2049</v>
      </c>
      <c r="CC4" s="582">
        <v>2050</v>
      </c>
      <c r="CD4" s="51" t="s">
        <v>85</v>
      </c>
      <c r="CE4" s="51" t="s">
        <v>85</v>
      </c>
    </row>
    <row r="5" spans="1:83" ht="14.25" customHeight="1" x14ac:dyDescent="0.4">
      <c r="A5" s="52"/>
      <c r="B5" s="53" t="s">
        <v>86</v>
      </c>
      <c r="C5" s="54">
        <v>1</v>
      </c>
      <c r="D5" s="55">
        <v>2</v>
      </c>
      <c r="E5" s="54">
        <v>3</v>
      </c>
      <c r="F5" s="54">
        <v>4</v>
      </c>
      <c r="G5" s="55">
        <v>5</v>
      </c>
      <c r="H5" s="54">
        <v>6</v>
      </c>
      <c r="I5" s="54">
        <v>7</v>
      </c>
      <c r="J5" s="55">
        <v>8</v>
      </c>
      <c r="K5" s="54">
        <v>9</v>
      </c>
      <c r="L5" s="56">
        <v>10</v>
      </c>
      <c r="M5" s="57">
        <v>11</v>
      </c>
      <c r="N5" s="420">
        <v>12</v>
      </c>
      <c r="O5" s="420">
        <v>13</v>
      </c>
      <c r="P5" s="419">
        <v>14</v>
      </c>
      <c r="Q5" s="420">
        <v>15</v>
      </c>
      <c r="R5" s="54">
        <v>16</v>
      </c>
      <c r="S5" s="55">
        <v>17</v>
      </c>
      <c r="T5" s="54">
        <v>18</v>
      </c>
      <c r="U5" s="58">
        <v>19</v>
      </c>
      <c r="V5" s="59">
        <v>20</v>
      </c>
      <c r="W5" s="60">
        <v>21</v>
      </c>
      <c r="X5" s="60">
        <v>22</v>
      </c>
      <c r="Y5" s="61">
        <v>23</v>
      </c>
      <c r="Z5" s="60">
        <v>24</v>
      </c>
      <c r="AA5" s="60">
        <v>25</v>
      </c>
      <c r="AB5" s="61">
        <v>26</v>
      </c>
      <c r="AC5" s="60">
        <v>27</v>
      </c>
      <c r="AD5" s="60">
        <v>28</v>
      </c>
      <c r="AE5" s="61">
        <v>29</v>
      </c>
      <c r="AF5" s="62">
        <v>30</v>
      </c>
      <c r="AG5" s="54">
        <v>31</v>
      </c>
      <c r="AH5" s="55">
        <v>32</v>
      </c>
      <c r="AI5" s="54">
        <v>33</v>
      </c>
      <c r="AJ5" s="54">
        <v>34</v>
      </c>
      <c r="AK5" s="55">
        <v>35</v>
      </c>
      <c r="AL5" s="420">
        <v>36</v>
      </c>
      <c r="AM5" s="54">
        <v>37</v>
      </c>
      <c r="AN5" s="55">
        <v>38</v>
      </c>
      <c r="AO5" s="54">
        <v>39</v>
      </c>
      <c r="AP5" s="63">
        <v>40</v>
      </c>
      <c r="AQ5" s="54">
        <v>41</v>
      </c>
      <c r="AR5" s="58">
        <v>42</v>
      </c>
      <c r="AS5" s="58">
        <v>43</v>
      </c>
      <c r="AT5" s="55">
        <v>44</v>
      </c>
      <c r="AU5" s="54">
        <v>45</v>
      </c>
      <c r="AV5" s="54">
        <v>46</v>
      </c>
      <c r="AW5" s="55">
        <v>47</v>
      </c>
      <c r="AX5" s="587">
        <v>48</v>
      </c>
      <c r="AY5" s="64">
        <v>49</v>
      </c>
      <c r="AZ5" s="63">
        <v>50</v>
      </c>
      <c r="BA5" s="54">
        <v>51</v>
      </c>
      <c r="BB5" s="54">
        <v>52</v>
      </c>
      <c r="BC5" s="55">
        <v>53</v>
      </c>
      <c r="BD5" s="54">
        <v>54</v>
      </c>
      <c r="BE5" s="579">
        <v>55</v>
      </c>
      <c r="BF5" s="55">
        <v>56</v>
      </c>
      <c r="BG5" s="54">
        <v>57</v>
      </c>
      <c r="BH5" s="54">
        <v>58</v>
      </c>
      <c r="BI5" s="55">
        <v>59</v>
      </c>
      <c r="BJ5" s="63">
        <v>60</v>
      </c>
      <c r="BK5" s="54">
        <v>61</v>
      </c>
      <c r="BL5" s="55">
        <v>62</v>
      </c>
      <c r="BM5" s="54">
        <v>63</v>
      </c>
      <c r="BN5" s="54">
        <v>64</v>
      </c>
      <c r="BO5" s="55">
        <v>65</v>
      </c>
      <c r="BP5" s="54">
        <v>66</v>
      </c>
      <c r="BQ5" s="579">
        <v>67</v>
      </c>
      <c r="BR5" s="55">
        <v>68</v>
      </c>
      <c r="BS5" s="54">
        <v>69</v>
      </c>
      <c r="BT5" s="63">
        <v>70</v>
      </c>
      <c r="BU5" s="54">
        <v>71</v>
      </c>
      <c r="BV5" s="54">
        <v>72</v>
      </c>
      <c r="BW5" s="54">
        <v>73</v>
      </c>
      <c r="BX5" s="55">
        <v>74</v>
      </c>
      <c r="BY5" s="54">
        <v>75</v>
      </c>
      <c r="BZ5" s="55">
        <v>76</v>
      </c>
      <c r="CA5" s="420">
        <v>77</v>
      </c>
      <c r="CB5" s="419">
        <v>78</v>
      </c>
      <c r="CC5" s="579">
        <v>79</v>
      </c>
      <c r="CD5" s="37"/>
      <c r="CE5" s="37"/>
    </row>
    <row r="6" spans="1:83" ht="14.25" customHeight="1" x14ac:dyDescent="0.4">
      <c r="A6" s="52"/>
      <c r="B6" s="53" t="s">
        <v>87</v>
      </c>
      <c r="C6" s="65">
        <v>1</v>
      </c>
      <c r="D6" s="66">
        <v>2</v>
      </c>
      <c r="E6" s="66">
        <v>3</v>
      </c>
      <c r="F6" s="66">
        <v>4</v>
      </c>
      <c r="G6" s="66">
        <v>5</v>
      </c>
      <c r="H6" s="66">
        <v>6</v>
      </c>
      <c r="I6" s="66">
        <v>7</v>
      </c>
      <c r="J6" s="66">
        <v>8</v>
      </c>
      <c r="K6" s="66">
        <v>9</v>
      </c>
      <c r="L6" s="67">
        <v>10</v>
      </c>
      <c r="M6" s="68" t="s">
        <v>88</v>
      </c>
      <c r="N6" s="69">
        <v>1</v>
      </c>
      <c r="O6" s="69">
        <v>2</v>
      </c>
      <c r="P6" s="69">
        <v>3</v>
      </c>
      <c r="Q6" s="69">
        <v>4</v>
      </c>
      <c r="R6" s="69">
        <v>5</v>
      </c>
      <c r="S6" s="69">
        <v>6</v>
      </c>
      <c r="T6" s="69">
        <v>7</v>
      </c>
      <c r="U6" s="70" t="s">
        <v>89</v>
      </c>
      <c r="V6" s="71">
        <v>1</v>
      </c>
      <c r="W6" s="72">
        <v>2</v>
      </c>
      <c r="X6" s="72">
        <v>3</v>
      </c>
      <c r="Y6" s="72">
        <v>4</v>
      </c>
      <c r="Z6" s="72">
        <v>5</v>
      </c>
      <c r="AA6" s="72">
        <v>6</v>
      </c>
      <c r="AB6" s="72">
        <v>7</v>
      </c>
      <c r="AC6" s="72">
        <v>8</v>
      </c>
      <c r="AD6" s="72">
        <v>9</v>
      </c>
      <c r="AE6" s="72">
        <v>10</v>
      </c>
      <c r="AF6" s="73" t="s">
        <v>90</v>
      </c>
      <c r="AG6" s="69">
        <v>1</v>
      </c>
      <c r="AH6" s="66">
        <v>2</v>
      </c>
      <c r="AI6" s="69">
        <v>3</v>
      </c>
      <c r="AJ6" s="66">
        <v>4</v>
      </c>
      <c r="AK6" s="69">
        <v>5</v>
      </c>
      <c r="AL6" s="422">
        <v>6</v>
      </c>
      <c r="AM6" s="69">
        <v>7</v>
      </c>
      <c r="AN6" s="66">
        <v>8</v>
      </c>
      <c r="AO6" s="421">
        <v>9</v>
      </c>
      <c r="AP6" s="423">
        <v>10</v>
      </c>
      <c r="AQ6" s="69">
        <v>11</v>
      </c>
      <c r="AR6" s="70" t="s">
        <v>91</v>
      </c>
      <c r="AS6" s="70" t="s">
        <v>92</v>
      </c>
      <c r="AT6" s="66">
        <v>2</v>
      </c>
      <c r="AU6" s="69">
        <v>3</v>
      </c>
      <c r="AV6" s="69">
        <v>4</v>
      </c>
      <c r="AW6" s="66">
        <v>5</v>
      </c>
      <c r="AX6" s="588">
        <v>6</v>
      </c>
      <c r="AY6" s="74">
        <v>7</v>
      </c>
      <c r="AZ6" s="67">
        <v>8</v>
      </c>
      <c r="BA6" s="69">
        <v>9</v>
      </c>
      <c r="BB6" s="69">
        <v>10</v>
      </c>
      <c r="BC6" s="69">
        <v>11</v>
      </c>
      <c r="BD6" s="69">
        <v>12</v>
      </c>
      <c r="BE6" s="580" t="s">
        <v>93</v>
      </c>
      <c r="BF6" s="66">
        <v>1</v>
      </c>
      <c r="BG6" s="69">
        <v>2</v>
      </c>
      <c r="BH6" s="66">
        <v>3</v>
      </c>
      <c r="BI6" s="69">
        <v>4</v>
      </c>
      <c r="BJ6" s="67">
        <v>5</v>
      </c>
      <c r="BK6" s="69">
        <v>6</v>
      </c>
      <c r="BL6" s="66">
        <v>7</v>
      </c>
      <c r="BM6" s="69">
        <v>8</v>
      </c>
      <c r="BN6" s="66">
        <v>9</v>
      </c>
      <c r="BO6" s="69">
        <v>10</v>
      </c>
      <c r="BP6" s="66">
        <v>11</v>
      </c>
      <c r="BQ6" s="580" t="s">
        <v>94</v>
      </c>
      <c r="BR6" s="66">
        <v>1</v>
      </c>
      <c r="BS6" s="69">
        <v>2</v>
      </c>
      <c r="BT6" s="67">
        <v>3</v>
      </c>
      <c r="BU6" s="69">
        <v>4</v>
      </c>
      <c r="BV6" s="66">
        <v>5</v>
      </c>
      <c r="BW6" s="69">
        <v>6</v>
      </c>
      <c r="BX6" s="66">
        <v>7</v>
      </c>
      <c r="BY6" s="69">
        <v>8</v>
      </c>
      <c r="BZ6" s="66">
        <v>9</v>
      </c>
      <c r="CA6" s="422">
        <v>10</v>
      </c>
      <c r="CB6" s="421">
        <v>11</v>
      </c>
      <c r="CC6" s="583" t="s">
        <v>95</v>
      </c>
      <c r="CD6" s="37"/>
      <c r="CE6" s="37"/>
    </row>
    <row r="7" spans="1:83" ht="14.25" customHeight="1" thickBot="1" x14ac:dyDescent="0.45">
      <c r="A7" s="75"/>
      <c r="B7" s="76"/>
      <c r="C7" s="77"/>
      <c r="D7" s="78"/>
      <c r="E7" s="78"/>
      <c r="F7" s="78"/>
      <c r="G7" s="78"/>
      <c r="H7" s="78"/>
      <c r="I7" s="78"/>
      <c r="J7" s="78"/>
      <c r="K7" s="78"/>
      <c r="L7" s="79"/>
      <c r="M7" s="80"/>
      <c r="N7" s="81"/>
      <c r="O7" s="81"/>
      <c r="P7" s="81"/>
      <c r="Q7" s="81"/>
      <c r="R7" s="81"/>
      <c r="S7" s="81"/>
      <c r="T7" s="81"/>
      <c r="U7" s="82"/>
      <c r="V7" s="83"/>
      <c r="W7" s="84"/>
      <c r="X7" s="84"/>
      <c r="Y7" s="84"/>
      <c r="Z7" s="84"/>
      <c r="AA7" s="84"/>
      <c r="AB7" s="84"/>
      <c r="AC7" s="84"/>
      <c r="AD7" s="84"/>
      <c r="AE7" s="84"/>
      <c r="AF7" s="85"/>
      <c r="AG7" s="86"/>
      <c r="AH7" s="87" t="s">
        <v>96</v>
      </c>
      <c r="AI7" s="81"/>
      <c r="AJ7" s="78"/>
      <c r="AK7" s="81"/>
      <c r="AL7" s="78"/>
      <c r="AM7" s="81"/>
      <c r="AN7" s="78"/>
      <c r="AO7" s="81"/>
      <c r="AP7" s="79"/>
      <c r="AQ7" s="81"/>
      <c r="AR7" s="82"/>
      <c r="AS7" s="82"/>
      <c r="AT7" s="78"/>
      <c r="AU7" s="81"/>
      <c r="AV7" s="81"/>
      <c r="AW7" s="87" t="s">
        <v>97</v>
      </c>
      <c r="AX7" s="589"/>
      <c r="AY7" s="88"/>
      <c r="AZ7" s="79"/>
      <c r="BA7" s="81"/>
      <c r="BB7" s="81"/>
      <c r="BC7" s="81"/>
      <c r="BD7" s="81"/>
      <c r="BE7" s="581"/>
      <c r="BF7" s="78"/>
      <c r="BG7" s="81"/>
      <c r="BH7" s="78"/>
      <c r="BI7" s="81"/>
      <c r="BJ7" s="79"/>
      <c r="BK7" s="81"/>
      <c r="BL7" s="78"/>
      <c r="BM7" s="81"/>
      <c r="BN7" s="78"/>
      <c r="BO7" s="81"/>
      <c r="BP7" s="78"/>
      <c r="BQ7" s="581"/>
      <c r="BR7" s="78"/>
      <c r="BS7" s="81"/>
      <c r="BT7" s="79"/>
      <c r="BU7" s="81"/>
      <c r="BV7" s="78"/>
      <c r="BW7" s="81"/>
      <c r="BX7" s="78"/>
      <c r="BY7" s="81"/>
      <c r="BZ7" s="78"/>
      <c r="CA7" s="424"/>
      <c r="CB7" s="425"/>
      <c r="CC7" s="584"/>
      <c r="CD7" s="89"/>
      <c r="CE7" s="89"/>
    </row>
    <row r="8" spans="1:83" ht="14.25" customHeight="1" x14ac:dyDescent="0.4">
      <c r="A8" s="798" t="s">
        <v>98</v>
      </c>
      <c r="B8" s="799"/>
      <c r="C8" s="90"/>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2"/>
      <c r="AW8" s="92"/>
      <c r="AX8" s="91"/>
      <c r="AY8" s="93"/>
      <c r="AZ8" s="91"/>
      <c r="BA8" s="91"/>
      <c r="BB8" s="91"/>
      <c r="BC8" s="91"/>
      <c r="BD8" s="91"/>
      <c r="BE8" s="91"/>
      <c r="BF8" s="91"/>
      <c r="BG8" s="91"/>
      <c r="BH8" s="91"/>
      <c r="BI8" s="91"/>
      <c r="BJ8" s="91"/>
      <c r="BK8" s="91"/>
      <c r="BL8" s="91"/>
      <c r="BM8" s="91"/>
      <c r="BN8" s="91"/>
      <c r="BO8" s="91"/>
      <c r="BP8" s="91"/>
      <c r="BQ8" s="91"/>
      <c r="BR8" s="91"/>
      <c r="BS8" s="91"/>
      <c r="BT8" s="91"/>
      <c r="BU8" s="91"/>
      <c r="BV8" s="91"/>
      <c r="BW8" s="91"/>
      <c r="BX8" s="91"/>
      <c r="BY8" s="91"/>
      <c r="BZ8" s="91"/>
      <c r="CA8" s="91"/>
      <c r="CB8" s="91"/>
      <c r="CC8" s="91"/>
      <c r="CD8" s="94"/>
      <c r="CE8" s="94"/>
    </row>
    <row r="9" spans="1:83" s="410" customFormat="1" ht="14.25" customHeight="1" x14ac:dyDescent="0.4">
      <c r="A9" s="794" t="s">
        <v>99</v>
      </c>
      <c r="B9" s="795"/>
      <c r="C9" s="95"/>
      <c r="D9" s="95"/>
      <c r="E9" s="95"/>
      <c r="F9" s="95"/>
      <c r="G9" s="95"/>
      <c r="H9" s="95"/>
      <c r="I9" s="95"/>
      <c r="J9" s="95"/>
      <c r="K9" s="95"/>
      <c r="L9" s="96"/>
      <c r="M9" s="97"/>
      <c r="N9" s="95"/>
      <c r="O9" s="95"/>
      <c r="P9" s="95"/>
      <c r="Q9" s="95"/>
      <c r="R9" s="95"/>
      <c r="S9" s="95"/>
      <c r="T9" s="95"/>
      <c r="U9" s="95"/>
      <c r="V9" s="98"/>
      <c r="W9" s="95"/>
      <c r="X9" s="95"/>
      <c r="Y9" s="95"/>
      <c r="Z9" s="95"/>
      <c r="AA9" s="95"/>
      <c r="AB9" s="95"/>
      <c r="AC9" s="95"/>
      <c r="AD9" s="95"/>
      <c r="AE9" s="95"/>
      <c r="AF9" s="98"/>
      <c r="AG9" s="95"/>
      <c r="AH9" s="95"/>
      <c r="AI9" s="95"/>
      <c r="AJ9" s="95"/>
      <c r="AK9" s="95"/>
      <c r="AL9" s="95"/>
      <c r="AM9" s="95"/>
      <c r="AN9" s="95"/>
      <c r="AO9" s="95"/>
      <c r="AP9" s="98"/>
      <c r="AQ9" s="95"/>
      <c r="AR9" s="95"/>
      <c r="AS9" s="95"/>
      <c r="AT9" s="95"/>
      <c r="AU9" s="95"/>
      <c r="AV9" s="95"/>
      <c r="AW9" s="95"/>
      <c r="AX9" s="96"/>
      <c r="AY9" s="99"/>
      <c r="AZ9" s="98"/>
      <c r="BA9" s="95"/>
      <c r="BB9" s="95"/>
      <c r="BC9" s="95"/>
      <c r="BD9" s="95"/>
      <c r="BE9" s="95"/>
      <c r="BF9" s="95"/>
      <c r="BG9" s="95"/>
      <c r="BH9" s="95"/>
      <c r="BI9" s="95"/>
      <c r="BJ9" s="98"/>
      <c r="BK9" s="95"/>
      <c r="BL9" s="95"/>
      <c r="BM9" s="95"/>
      <c r="BN9" s="95"/>
      <c r="BO9" s="95"/>
      <c r="BP9" s="95"/>
      <c r="BQ9" s="95"/>
      <c r="BR9" s="95"/>
      <c r="BS9" s="95"/>
      <c r="BT9" s="98"/>
      <c r="BU9" s="95"/>
      <c r="BV9" s="95"/>
      <c r="BW9" s="95"/>
      <c r="BX9" s="95"/>
      <c r="BY9" s="95"/>
      <c r="BZ9" s="100"/>
      <c r="CA9" s="100"/>
      <c r="CB9" s="95"/>
      <c r="CC9" s="95"/>
      <c r="CD9" s="101">
        <f>SUM(C9:CC9)</f>
        <v>0</v>
      </c>
      <c r="CE9" s="101">
        <f>SUM(D9:CD9)</f>
        <v>0</v>
      </c>
    </row>
    <row r="10" spans="1:83" s="410" customFormat="1" ht="14.25" customHeight="1" x14ac:dyDescent="0.4">
      <c r="A10" s="824" t="s">
        <v>100</v>
      </c>
      <c r="B10" s="825"/>
      <c r="C10" s="97"/>
      <c r="D10" s="100"/>
      <c r="E10" s="100"/>
      <c r="F10" s="100"/>
      <c r="G10" s="100"/>
      <c r="H10" s="100"/>
      <c r="I10" s="100"/>
      <c r="J10" s="100"/>
      <c r="K10" s="100"/>
      <c r="L10" s="102"/>
      <c r="M10" s="97"/>
      <c r="N10" s="100"/>
      <c r="O10" s="100"/>
      <c r="P10" s="100"/>
      <c r="Q10" s="100" t="s">
        <v>538</v>
      </c>
      <c r="R10" s="100"/>
      <c r="S10" s="100"/>
      <c r="T10" s="100" t="s">
        <v>539</v>
      </c>
      <c r="U10" s="100"/>
      <c r="V10" s="98"/>
      <c r="W10" s="95" t="s">
        <v>539</v>
      </c>
      <c r="X10" s="100"/>
      <c r="Y10" s="100"/>
      <c r="Z10" s="100"/>
      <c r="AA10" s="100"/>
      <c r="AB10" s="100"/>
      <c r="AC10" s="100"/>
      <c r="AD10" s="100"/>
      <c r="AE10" s="100"/>
      <c r="AF10" s="98">
        <v>38739</v>
      </c>
      <c r="AG10" s="95"/>
      <c r="AH10" s="100"/>
      <c r="AI10" s="100"/>
      <c r="AJ10" s="100"/>
      <c r="AK10" s="100"/>
      <c r="AL10" s="100"/>
      <c r="AM10" s="100"/>
      <c r="AN10" s="100"/>
      <c r="AO10" s="100"/>
      <c r="AP10" s="98"/>
      <c r="AQ10" s="95"/>
      <c r="AR10" s="100">
        <v>21272.686110571576</v>
      </c>
      <c r="AS10" s="100">
        <v>24500.8714353822</v>
      </c>
      <c r="AT10" s="100"/>
      <c r="AU10" s="100"/>
      <c r="AV10" s="100"/>
      <c r="AW10" s="95"/>
      <c r="AX10" s="102"/>
      <c r="AY10" s="99">
        <v>13420</v>
      </c>
      <c r="AZ10" s="103" t="s">
        <v>101</v>
      </c>
      <c r="BA10" s="95"/>
      <c r="BB10" s="100"/>
      <c r="BC10" s="100"/>
      <c r="BD10" s="100"/>
      <c r="BE10" s="100">
        <v>45000</v>
      </c>
      <c r="BF10" s="100"/>
      <c r="BG10" s="100"/>
      <c r="BH10" s="100"/>
      <c r="BI10" s="100"/>
      <c r="BJ10" s="103" t="s">
        <v>545</v>
      </c>
      <c r="BK10" s="95"/>
      <c r="BL10" s="100"/>
      <c r="BM10" s="100"/>
      <c r="BN10" s="100"/>
      <c r="BO10" s="100"/>
      <c r="BP10" s="102"/>
      <c r="BQ10" s="100">
        <v>45000</v>
      </c>
      <c r="BR10" s="100"/>
      <c r="BS10" s="100"/>
      <c r="BT10" s="98"/>
      <c r="BU10" s="95"/>
      <c r="BV10" s="100"/>
      <c r="BW10" s="100"/>
      <c r="BX10" s="100"/>
      <c r="BY10" s="100"/>
      <c r="BZ10" s="100"/>
      <c r="CA10" s="100"/>
      <c r="CB10" s="100"/>
      <c r="CC10" s="98">
        <v>45000</v>
      </c>
      <c r="CD10" s="790">
        <f>+SUM(CE10:CE15)</f>
        <v>1181326.8912250809</v>
      </c>
      <c r="CE10" s="101">
        <f t="shared" ref="CE10:CE49" si="0">SUM($D10:$CC10)</f>
        <v>232932.55754595378</v>
      </c>
    </row>
    <row r="11" spans="1:83" s="410" customFormat="1" ht="14.25" customHeight="1" x14ac:dyDescent="0.4">
      <c r="A11" s="824" t="s">
        <v>540</v>
      </c>
      <c r="B11" s="825"/>
      <c r="C11" s="97"/>
      <c r="D11" s="100"/>
      <c r="E11" s="100"/>
      <c r="F11" s="100"/>
      <c r="G11" s="100"/>
      <c r="H11" s="100"/>
      <c r="I11" s="100"/>
      <c r="J11" s="100"/>
      <c r="K11" s="100"/>
      <c r="L11" s="102"/>
      <c r="M11" s="97" t="s">
        <v>543</v>
      </c>
      <c r="N11" s="100">
        <v>35000</v>
      </c>
      <c r="O11" s="107" t="s">
        <v>542</v>
      </c>
      <c r="P11" s="100"/>
      <c r="Q11" s="100">
        <v>4315</v>
      </c>
      <c r="R11" s="100"/>
      <c r="S11" s="100"/>
      <c r="T11" s="100">
        <v>5000</v>
      </c>
      <c r="U11" s="100"/>
      <c r="V11" s="98"/>
      <c r="W11" s="95">
        <v>6180</v>
      </c>
      <c r="X11" s="100"/>
      <c r="Y11" s="100"/>
      <c r="Z11" s="100" t="s">
        <v>541</v>
      </c>
      <c r="AA11" s="100">
        <v>4841</v>
      </c>
      <c r="AB11" s="100"/>
      <c r="AC11" s="100"/>
      <c r="AD11" s="100" t="s">
        <v>541</v>
      </c>
      <c r="AE11" s="100">
        <v>4000</v>
      </c>
      <c r="AF11" s="98">
        <v>510</v>
      </c>
      <c r="AG11" s="105" t="s">
        <v>104</v>
      </c>
      <c r="AH11" s="100"/>
      <c r="AI11" s="100"/>
      <c r="AJ11" s="100">
        <v>1497</v>
      </c>
      <c r="AK11" s="100">
        <v>168</v>
      </c>
      <c r="AL11" s="100">
        <v>51140</v>
      </c>
      <c r="AM11" s="107" t="s">
        <v>501</v>
      </c>
      <c r="AN11" s="100"/>
      <c r="AO11" s="100"/>
      <c r="AP11" s="98"/>
      <c r="AQ11" s="95"/>
      <c r="AR11" s="100">
        <v>561.01107128352726</v>
      </c>
      <c r="AS11" s="100">
        <v>646.14595730404528</v>
      </c>
      <c r="AT11" s="100">
        <v>6850</v>
      </c>
      <c r="AU11" s="100"/>
      <c r="AV11" s="100"/>
      <c r="AW11" s="95">
        <v>382</v>
      </c>
      <c r="AX11" s="102"/>
      <c r="AY11" s="99">
        <v>5720</v>
      </c>
      <c r="AZ11" s="103"/>
      <c r="BA11" s="106"/>
      <c r="BB11" s="100"/>
      <c r="BC11" s="100"/>
      <c r="BD11" s="100" t="s">
        <v>541</v>
      </c>
      <c r="BE11" s="100">
        <v>6000</v>
      </c>
      <c r="BF11" s="107"/>
      <c r="BG11" s="100"/>
      <c r="BH11" s="100">
        <v>1500</v>
      </c>
      <c r="BI11" s="100">
        <v>200</v>
      </c>
      <c r="BJ11" s="98">
        <v>67000</v>
      </c>
      <c r="BK11" s="108"/>
      <c r="BL11" s="100"/>
      <c r="BM11" s="100"/>
      <c r="BN11" s="100"/>
      <c r="BO11" s="100"/>
      <c r="BP11" s="102" t="s">
        <v>541</v>
      </c>
      <c r="BQ11" s="100">
        <v>6000</v>
      </c>
      <c r="BR11" s="100"/>
      <c r="BS11" s="100"/>
      <c r="BT11" s="98"/>
      <c r="BU11" s="95"/>
      <c r="BV11" s="100" t="s">
        <v>541</v>
      </c>
      <c r="BW11" s="100">
        <v>6000</v>
      </c>
      <c r="BX11" s="100"/>
      <c r="BY11" s="100"/>
      <c r="BZ11" s="100"/>
      <c r="CA11" s="100"/>
      <c r="CB11" s="100" t="s">
        <v>541</v>
      </c>
      <c r="CC11" s="98">
        <v>6000</v>
      </c>
      <c r="CD11" s="822"/>
      <c r="CE11" s="101">
        <f t="shared" si="0"/>
        <v>219510.15702858759</v>
      </c>
    </row>
    <row r="12" spans="1:83" s="410" customFormat="1" ht="14.25" customHeight="1" x14ac:dyDescent="0.4">
      <c r="A12" s="824" t="s">
        <v>489</v>
      </c>
      <c r="B12" s="825"/>
      <c r="C12" s="97"/>
      <c r="D12" s="100"/>
      <c r="E12" s="100"/>
      <c r="F12" s="100"/>
      <c r="G12" s="100"/>
      <c r="H12" s="100"/>
      <c r="I12" s="100"/>
      <c r="J12" s="100"/>
      <c r="K12" s="100"/>
      <c r="L12" s="102"/>
      <c r="M12" s="97"/>
      <c r="N12" s="100"/>
      <c r="O12" s="100"/>
      <c r="P12" s="100" t="s">
        <v>105</v>
      </c>
      <c r="Q12" s="100">
        <v>1400</v>
      </c>
      <c r="R12" s="100"/>
      <c r="S12" s="100"/>
      <c r="T12" s="100"/>
      <c r="U12" s="100">
        <v>23238</v>
      </c>
      <c r="V12" s="98"/>
      <c r="W12" s="95"/>
      <c r="X12" s="100"/>
      <c r="Y12" s="100"/>
      <c r="Z12" s="100"/>
      <c r="AA12" s="100"/>
      <c r="AB12" s="100"/>
      <c r="AC12" s="100"/>
      <c r="AD12" s="100"/>
      <c r="AE12" s="100"/>
      <c r="AF12" s="98">
        <v>12926</v>
      </c>
      <c r="AG12" s="95"/>
      <c r="AH12" s="100"/>
      <c r="AI12" s="100"/>
      <c r="AJ12" s="100" t="s">
        <v>106</v>
      </c>
      <c r="AK12" s="107" t="s">
        <v>107</v>
      </c>
      <c r="AL12" s="100"/>
      <c r="AM12" s="100"/>
      <c r="AN12" s="100"/>
      <c r="AO12" s="100"/>
      <c r="AP12" s="98"/>
      <c r="AQ12" s="95"/>
      <c r="AR12" s="100">
        <v>9151.4931003125384</v>
      </c>
      <c r="AS12" s="100">
        <v>10540.25592852224</v>
      </c>
      <c r="AT12" s="107" t="s">
        <v>500</v>
      </c>
      <c r="AU12" s="100"/>
      <c r="AV12" s="100"/>
      <c r="AW12" s="95" t="s">
        <v>108</v>
      </c>
      <c r="AX12" s="102"/>
      <c r="AY12" s="109" t="s">
        <v>544</v>
      </c>
      <c r="AZ12" s="98"/>
      <c r="BA12" s="95"/>
      <c r="BB12" s="100"/>
      <c r="BC12" s="100"/>
      <c r="BD12" s="100" t="s">
        <v>473</v>
      </c>
      <c r="BE12" s="100">
        <v>20000</v>
      </c>
      <c r="BF12" s="100"/>
      <c r="BG12" s="100"/>
      <c r="BH12" s="100" t="s">
        <v>547</v>
      </c>
      <c r="BI12" s="107" t="s">
        <v>109</v>
      </c>
      <c r="BJ12" s="98"/>
      <c r="BK12" s="95"/>
      <c r="BL12" s="100"/>
      <c r="BM12" s="100"/>
      <c r="BN12" s="100"/>
      <c r="BO12" s="100"/>
      <c r="BP12" s="102" t="s">
        <v>473</v>
      </c>
      <c r="BQ12" s="100">
        <v>20000</v>
      </c>
      <c r="BR12" s="100"/>
      <c r="BS12" s="100"/>
      <c r="BT12" s="98"/>
      <c r="BU12" s="95"/>
      <c r="BV12" s="100"/>
      <c r="BW12" s="100"/>
      <c r="BX12" s="100"/>
      <c r="BY12" s="100"/>
      <c r="BZ12" s="100"/>
      <c r="CA12" s="100"/>
      <c r="CB12" s="100" t="s">
        <v>473</v>
      </c>
      <c r="CC12" s="98">
        <v>20000</v>
      </c>
      <c r="CD12" s="822"/>
      <c r="CE12" s="101">
        <f t="shared" si="0"/>
        <v>117255.74902883478</v>
      </c>
    </row>
    <row r="13" spans="1:83" s="410" customFormat="1" ht="14.25" customHeight="1" x14ac:dyDescent="0.4">
      <c r="A13" s="824" t="s">
        <v>110</v>
      </c>
      <c r="B13" s="836"/>
      <c r="C13" s="95"/>
      <c r="D13" s="95"/>
      <c r="E13" s="95"/>
      <c r="F13" s="95"/>
      <c r="G13" s="95"/>
      <c r="H13" s="95"/>
      <c r="I13" s="95"/>
      <c r="J13" s="95"/>
      <c r="K13" s="95"/>
      <c r="L13" s="96"/>
      <c r="M13" s="97"/>
      <c r="N13" s="95"/>
      <c r="O13" s="95"/>
      <c r="P13" s="95"/>
      <c r="Q13" s="95"/>
      <c r="R13" s="95"/>
      <c r="S13" s="95"/>
      <c r="T13" s="95"/>
      <c r="U13" s="95">
        <v>7049</v>
      </c>
      <c r="V13" s="103" t="s">
        <v>111</v>
      </c>
      <c r="W13" s="95"/>
      <c r="X13" s="95"/>
      <c r="Y13" s="95"/>
      <c r="Z13" s="95"/>
      <c r="AA13" s="95"/>
      <c r="AB13" s="95"/>
      <c r="AC13" s="95"/>
      <c r="AD13" s="95"/>
      <c r="AE13" s="95"/>
      <c r="AF13" s="98">
        <v>7223</v>
      </c>
      <c r="AG13" s="108" t="s">
        <v>111</v>
      </c>
      <c r="AH13" s="95"/>
      <c r="AI13" s="95"/>
      <c r="AJ13" s="95"/>
      <c r="AK13" s="95"/>
      <c r="AL13" s="95"/>
      <c r="AM13" s="95"/>
      <c r="AN13" s="95"/>
      <c r="AO13" s="95"/>
      <c r="AP13" s="98"/>
      <c r="AQ13" s="95"/>
      <c r="AR13" s="108" t="s">
        <v>490</v>
      </c>
      <c r="AS13" s="95"/>
      <c r="AT13" s="95"/>
      <c r="AU13" s="95"/>
      <c r="AV13" s="95"/>
      <c r="AW13" s="95"/>
      <c r="AX13" s="96"/>
      <c r="AY13" s="99"/>
      <c r="AZ13" s="98"/>
      <c r="BA13" s="95"/>
      <c r="BB13" s="95"/>
      <c r="BC13" s="95"/>
      <c r="BD13" s="95"/>
      <c r="BE13" s="95">
        <v>0</v>
      </c>
      <c r="BF13" s="95"/>
      <c r="BG13" s="95"/>
      <c r="BH13" s="95" t="s">
        <v>546</v>
      </c>
      <c r="BI13" s="95"/>
      <c r="BJ13" s="98"/>
      <c r="BK13" s="95"/>
      <c r="BL13" s="95"/>
      <c r="BM13" s="95"/>
      <c r="BN13" s="95"/>
      <c r="BO13" s="95"/>
      <c r="BP13" s="95"/>
      <c r="BQ13" s="95">
        <v>0</v>
      </c>
      <c r="BR13" s="95"/>
      <c r="BS13" s="95"/>
      <c r="BT13" s="98"/>
      <c r="BU13" s="95"/>
      <c r="BV13" s="95"/>
      <c r="BW13" s="95"/>
      <c r="BX13" s="95"/>
      <c r="BY13" s="95"/>
      <c r="BZ13" s="100"/>
      <c r="CA13" s="100"/>
      <c r="CB13" s="95"/>
      <c r="CC13" s="95">
        <v>0</v>
      </c>
      <c r="CD13" s="822"/>
      <c r="CE13" s="101">
        <f t="shared" si="0"/>
        <v>14272</v>
      </c>
    </row>
    <row r="14" spans="1:83" s="410" customFormat="1" ht="14.25" customHeight="1" x14ac:dyDescent="0.4">
      <c r="A14" s="824" t="s">
        <v>112</v>
      </c>
      <c r="B14" s="825"/>
      <c r="C14" s="97"/>
      <c r="D14" s="100"/>
      <c r="E14" s="100"/>
      <c r="F14" s="100"/>
      <c r="G14" s="100"/>
      <c r="H14" s="100"/>
      <c r="I14" s="100"/>
      <c r="J14" s="100"/>
      <c r="K14" s="100"/>
      <c r="L14" s="102"/>
      <c r="M14" s="97"/>
      <c r="N14" s="100">
        <v>86600</v>
      </c>
      <c r="O14" s="107" t="s">
        <v>113</v>
      </c>
      <c r="P14" s="100"/>
      <c r="Q14" s="100"/>
      <c r="R14" s="100"/>
      <c r="S14" s="100"/>
      <c r="T14" s="100"/>
      <c r="U14" s="100">
        <v>100527</v>
      </c>
      <c r="V14" s="98">
        <v>1175</v>
      </c>
      <c r="W14" s="108" t="s">
        <v>536</v>
      </c>
      <c r="X14" s="100"/>
      <c r="Y14" s="100"/>
      <c r="Z14" s="100">
        <v>7807</v>
      </c>
      <c r="AA14" s="107" t="s">
        <v>535</v>
      </c>
      <c r="AB14" s="100"/>
      <c r="AC14" s="100"/>
      <c r="AD14" s="100"/>
      <c r="AE14" s="100"/>
      <c r="AF14" s="98">
        <v>59583</v>
      </c>
      <c r="AG14" s="108" t="s">
        <v>114</v>
      </c>
      <c r="AH14" s="100"/>
      <c r="AI14" s="100"/>
      <c r="AJ14" s="100"/>
      <c r="AK14" s="100"/>
      <c r="AL14" s="100"/>
      <c r="AM14" s="100"/>
      <c r="AN14" s="100"/>
      <c r="AO14" s="100"/>
      <c r="AP14" s="98"/>
      <c r="AQ14" s="95"/>
      <c r="AR14" s="100">
        <v>20812.799317535711</v>
      </c>
      <c r="AS14" s="100">
        <v>23971.195627990746</v>
      </c>
      <c r="AT14" s="107" t="s">
        <v>474</v>
      </c>
      <c r="AU14" s="100"/>
      <c r="AV14" s="100"/>
      <c r="AW14" s="95"/>
      <c r="AX14" s="102"/>
      <c r="AY14" s="99"/>
      <c r="AZ14" s="98"/>
      <c r="BA14" s="95"/>
      <c r="BB14" s="100"/>
      <c r="BC14" s="100"/>
      <c r="BD14" s="100"/>
      <c r="BE14" s="100">
        <v>45000</v>
      </c>
      <c r="BF14" s="107" t="s">
        <v>484</v>
      </c>
      <c r="BG14" s="100"/>
      <c r="BH14" s="100"/>
      <c r="BI14" s="100"/>
      <c r="BJ14" s="98"/>
      <c r="BK14" s="95"/>
      <c r="BL14" s="100"/>
      <c r="BM14" s="100"/>
      <c r="BN14" s="100"/>
      <c r="BO14" s="100"/>
      <c r="BP14" s="102"/>
      <c r="BQ14" s="100">
        <v>45000</v>
      </c>
      <c r="BR14" s="107" t="s">
        <v>484</v>
      </c>
      <c r="BS14" s="100"/>
      <c r="BT14" s="98"/>
      <c r="BU14" s="95"/>
      <c r="BV14" s="100"/>
      <c r="BW14" s="100"/>
      <c r="BX14" s="100"/>
      <c r="BY14" s="100"/>
      <c r="BZ14" s="100"/>
      <c r="CA14" s="100"/>
      <c r="CB14" s="100" t="s">
        <v>485</v>
      </c>
      <c r="CC14" s="98">
        <v>45000</v>
      </c>
      <c r="CD14" s="822"/>
      <c r="CE14" s="101">
        <f t="shared" si="0"/>
        <v>435475.99494552647</v>
      </c>
    </row>
    <row r="15" spans="1:83" s="410" customFormat="1" ht="14.25" customHeight="1" x14ac:dyDescent="0.4">
      <c r="A15" s="824" t="s">
        <v>115</v>
      </c>
      <c r="B15" s="825"/>
      <c r="C15" s="97"/>
      <c r="D15" s="100"/>
      <c r="E15" s="100"/>
      <c r="F15" s="100"/>
      <c r="G15" s="100"/>
      <c r="H15" s="411"/>
      <c r="I15" s="100"/>
      <c r="J15" s="100"/>
      <c r="K15" s="100"/>
      <c r="L15" s="102"/>
      <c r="M15" s="97"/>
      <c r="N15" s="100">
        <v>14700</v>
      </c>
      <c r="O15" s="100"/>
      <c r="P15" s="100"/>
      <c r="Q15" s="411"/>
      <c r="R15" s="100"/>
      <c r="S15" s="100"/>
      <c r="T15" s="100"/>
      <c r="U15" s="100">
        <v>6757</v>
      </c>
      <c r="V15" s="103"/>
      <c r="W15" s="95"/>
      <c r="X15" s="100"/>
      <c r="Y15" s="100"/>
      <c r="Z15" s="100"/>
      <c r="AA15" s="100"/>
      <c r="AB15" s="95"/>
      <c r="AC15" s="100"/>
      <c r="AD15" s="100"/>
      <c r="AE15" s="100"/>
      <c r="AF15" s="98">
        <v>20379</v>
      </c>
      <c r="AG15" s="108" t="s">
        <v>116</v>
      </c>
      <c r="AH15" s="100"/>
      <c r="AI15" s="100"/>
      <c r="AJ15" s="100"/>
      <c r="AK15" s="100"/>
      <c r="AL15" s="100"/>
      <c r="AM15" s="100"/>
      <c r="AN15" s="100"/>
      <c r="AO15" s="100"/>
      <c r="AP15" s="98"/>
      <c r="AQ15" s="95"/>
      <c r="AR15" s="100">
        <v>13962.772831211483</v>
      </c>
      <c r="AS15" s="100">
        <v>16081.659844966716</v>
      </c>
      <c r="AT15" s="107" t="s">
        <v>475</v>
      </c>
      <c r="AU15" s="100"/>
      <c r="AV15" s="100"/>
      <c r="AW15" s="95"/>
      <c r="AX15" s="102"/>
      <c r="AY15" s="99"/>
      <c r="AZ15" s="98"/>
      <c r="BA15" s="95"/>
      <c r="BB15" s="100"/>
      <c r="BC15" s="100"/>
      <c r="BD15" s="100"/>
      <c r="BE15" s="100">
        <v>30000</v>
      </c>
      <c r="BF15" s="107" t="s">
        <v>476</v>
      </c>
      <c r="BG15" s="100"/>
      <c r="BH15" s="100"/>
      <c r="BI15" s="100"/>
      <c r="BJ15" s="98"/>
      <c r="BK15" s="95"/>
      <c r="BL15" s="100"/>
      <c r="BM15" s="100"/>
      <c r="BN15" s="100"/>
      <c r="BO15" s="100"/>
      <c r="BP15" s="102"/>
      <c r="BQ15" s="100">
        <v>30000</v>
      </c>
      <c r="BR15" s="107" t="s">
        <v>476</v>
      </c>
      <c r="BS15" s="100"/>
      <c r="BT15" s="98"/>
      <c r="BU15" s="95"/>
      <c r="BV15" s="100"/>
      <c r="BW15" s="100"/>
      <c r="BX15" s="100"/>
      <c r="BY15" s="100"/>
      <c r="BZ15" s="100"/>
      <c r="CA15" s="100"/>
      <c r="CB15" s="100" t="s">
        <v>477</v>
      </c>
      <c r="CC15" s="98">
        <v>30000</v>
      </c>
      <c r="CD15" s="823"/>
      <c r="CE15" s="101">
        <f t="shared" si="0"/>
        <v>161880.4326761782</v>
      </c>
    </row>
    <row r="16" spans="1:83" s="410" customFormat="1" ht="14.25" customHeight="1" x14ac:dyDescent="0.4">
      <c r="A16" s="816" t="s">
        <v>117</v>
      </c>
      <c r="B16" s="817"/>
      <c r="C16" s="110"/>
      <c r="D16" s="111"/>
      <c r="E16" s="111"/>
      <c r="F16" s="111"/>
      <c r="G16" s="111"/>
      <c r="H16" s="111"/>
      <c r="I16" s="111"/>
      <c r="J16" s="111"/>
      <c r="K16" s="111"/>
      <c r="L16" s="112"/>
      <c r="M16" s="110"/>
      <c r="N16" s="111">
        <v>100</v>
      </c>
      <c r="O16" s="113" t="s">
        <v>118</v>
      </c>
      <c r="P16" s="111"/>
      <c r="Q16" s="111"/>
      <c r="R16" s="111"/>
      <c r="S16" s="111"/>
      <c r="T16" s="111" t="s">
        <v>119</v>
      </c>
      <c r="U16" s="114">
        <v>420</v>
      </c>
      <c r="V16" s="114">
        <v>8250</v>
      </c>
      <c r="W16" s="115"/>
      <c r="X16" s="111" t="s">
        <v>120</v>
      </c>
      <c r="Y16" s="111">
        <v>67</v>
      </c>
      <c r="Z16" s="111"/>
      <c r="AA16" s="113"/>
      <c r="AB16" s="111">
        <v>788</v>
      </c>
      <c r="AC16" s="111"/>
      <c r="AD16" s="111">
        <v>5004</v>
      </c>
      <c r="AE16" s="113"/>
      <c r="AF16" s="114">
        <v>263</v>
      </c>
      <c r="AG16" s="115" t="s">
        <v>121</v>
      </c>
      <c r="AH16" s="111"/>
      <c r="AI16" s="111">
        <v>1189</v>
      </c>
      <c r="AJ16" s="111" t="s">
        <v>122</v>
      </c>
      <c r="AK16" s="111"/>
      <c r="AL16" s="115"/>
      <c r="AM16" s="111"/>
      <c r="AN16" s="111"/>
      <c r="AO16" s="111"/>
      <c r="AP16" s="114"/>
      <c r="AQ16" s="116" t="s">
        <v>478</v>
      </c>
      <c r="AR16" s="111">
        <v>10021.974952766055</v>
      </c>
      <c r="AS16" s="111">
        <v>11542.83566118694</v>
      </c>
      <c r="AT16" s="111"/>
      <c r="AU16" s="117" t="s">
        <v>123</v>
      </c>
      <c r="AV16" s="111">
        <v>12960</v>
      </c>
      <c r="AW16" s="116"/>
      <c r="AX16" s="112"/>
      <c r="AY16" s="118"/>
      <c r="AZ16" s="114"/>
      <c r="BA16" s="116"/>
      <c r="BB16" s="113"/>
      <c r="BC16" s="111"/>
      <c r="BD16" s="111"/>
      <c r="BE16" s="111">
        <v>7000</v>
      </c>
      <c r="BF16" s="113"/>
      <c r="BG16" s="111"/>
      <c r="BH16" s="111"/>
      <c r="BI16" s="111"/>
      <c r="BJ16" s="114"/>
      <c r="BK16" s="116"/>
      <c r="BL16" s="111"/>
      <c r="BM16" s="111"/>
      <c r="BN16" s="111"/>
      <c r="BO16" s="111"/>
      <c r="BP16" s="112" t="s">
        <v>479</v>
      </c>
      <c r="BQ16" s="111">
        <v>22000</v>
      </c>
      <c r="BR16" s="111"/>
      <c r="BS16" s="111"/>
      <c r="BT16" s="114"/>
      <c r="BU16" s="116"/>
      <c r="BV16" s="111"/>
      <c r="BW16" s="111"/>
      <c r="BX16" s="111"/>
      <c r="BY16" s="111"/>
      <c r="BZ16" s="111"/>
      <c r="CA16" s="111"/>
      <c r="CB16" s="111" t="s">
        <v>480</v>
      </c>
      <c r="CC16" s="114">
        <v>7000</v>
      </c>
      <c r="CD16" s="790">
        <f>+SUM(CE16:CE23)</f>
        <v>111014.81061395298</v>
      </c>
      <c r="CE16" s="119">
        <f t="shared" si="0"/>
        <v>86605.810613952985</v>
      </c>
    </row>
    <row r="17" spans="1:88" s="410" customFormat="1" ht="14.25" customHeight="1" x14ac:dyDescent="0.15">
      <c r="A17" s="818"/>
      <c r="B17" s="819"/>
      <c r="C17" s="120" ph="1"/>
      <c r="D17" s="120" ph="1"/>
      <c r="E17" s="120" ph="1"/>
      <c r="F17" s="120" ph="1"/>
      <c r="G17" s="120" ph="1"/>
      <c r="H17" s="120" ph="1"/>
      <c r="I17" s="120" ph="1"/>
      <c r="J17" s="120" ph="1"/>
      <c r="K17" s="120" ph="1"/>
      <c r="L17" s="121" ph="1"/>
      <c r="M17" s="122" ph="1"/>
      <c r="N17" s="120" ph="1">
        <v>845</v>
      </c>
      <c r="O17" s="123" t="s">
        <v>124</v>
      </c>
      <c r="P17" s="120" ph="1"/>
      <c r="Q17" s="120" ph="1"/>
      <c r="R17" s="120" ph="1"/>
      <c r="S17" s="120" ph="1"/>
      <c r="T17" s="120" t="s">
        <v>125</v>
      </c>
      <c r="U17" s="120" ph="1">
        <v>273</v>
      </c>
      <c r="V17" s="152" t="s">
        <v>537</v>
      </c>
      <c r="W17" s="123"/>
      <c r="X17" s="120" ph="1"/>
      <c r="Y17" s="120" ph="1"/>
      <c r="Z17" s="120"/>
      <c r="AA17" s="120" ph="1"/>
      <c r="AB17" s="120" t="s">
        <v>126</v>
      </c>
      <c r="AC17" s="120" ph="1"/>
      <c r="AD17" s="123" t="s">
        <v>127</v>
      </c>
      <c r="AE17" s="120" ph="1"/>
      <c r="AF17" s="124" ph="1">
        <v>463</v>
      </c>
      <c r="AG17" s="123" t="s">
        <v>128</v>
      </c>
      <c r="AH17" s="120"/>
      <c r="AI17" s="120" ph="1"/>
      <c r="AJ17" s="120" ph="1"/>
      <c r="AK17" s="120" ph="1"/>
      <c r="AL17" s="120" ph="1"/>
      <c r="AM17" s="120" ph="1"/>
      <c r="AN17" s="120" ph="1"/>
      <c r="AO17" s="120" ph="1"/>
      <c r="AP17" s="124" ph="1"/>
      <c r="AQ17" s="120" ph="1"/>
      <c r="AR17" s="120" ph="1">
        <v>0</v>
      </c>
      <c r="AS17" s="120" ph="1">
        <v>0</v>
      </c>
      <c r="AT17" s="120" ph="1"/>
      <c r="AU17" s="120" ph="1"/>
      <c r="AV17" s="120" ph="1"/>
      <c r="AW17" s="120" ph="1"/>
      <c r="AX17" s="121" ph="1"/>
      <c r="AY17" s="125" ph="1"/>
      <c r="AZ17" s="124" ph="1"/>
      <c r="BA17" s="120"/>
      <c r="BB17" s="120" ph="1"/>
      <c r="BC17" s="120" ph="1"/>
      <c r="BD17" s="120" ph="1"/>
      <c r="BE17" s="123" t="s">
        <v>481</v>
      </c>
      <c r="BF17" s="120" ph="1"/>
      <c r="BG17" s="120" ph="1"/>
      <c r="BH17" s="120" ph="1"/>
      <c r="BI17" s="120" ph="1"/>
      <c r="BJ17" s="124" ph="1"/>
      <c r="BK17" s="120" ph="1"/>
      <c r="BL17" s="120" ph="1"/>
      <c r="BM17" s="120" ph="1"/>
      <c r="BN17" s="120" ph="1"/>
      <c r="BO17" s="120" ph="1"/>
      <c r="BP17" s="120" ph="1"/>
      <c r="BQ17" s="120" ph="1">
        <v>0</v>
      </c>
      <c r="BR17" s="120" ph="1"/>
      <c r="BS17" s="120" ph="1"/>
      <c r="BT17" s="124" ph="1"/>
      <c r="BU17" s="120" ph="1"/>
      <c r="BV17" s="120" ph="1"/>
      <c r="BW17" s="120" ph="1"/>
      <c r="BX17" s="120" ph="1"/>
      <c r="BY17" s="120" ph="1"/>
      <c r="BZ17" s="126" ph="1"/>
      <c r="CA17" s="126" ph="1"/>
      <c r="CB17" s="120" ph="1"/>
      <c r="CC17" s="120" ph="1">
        <v>0</v>
      </c>
      <c r="CD17" s="822"/>
      <c r="CE17" s="127">
        <f t="shared" si="0"/>
        <v>1581</v>
      </c>
      <c r="CI17" s="410" ph="1"/>
      <c r="CJ17" s="410" ph="1"/>
    </row>
    <row r="18" spans="1:88" s="410" customFormat="1" ht="14.25" customHeight="1" x14ac:dyDescent="0.15">
      <c r="A18" s="818"/>
      <c r="B18" s="819"/>
      <c r="C18" s="120" ph="1"/>
      <c r="D18" s="120" ph="1"/>
      <c r="E18" s="120" ph="1"/>
      <c r="F18" s="120" ph="1"/>
      <c r="G18" s="120" ph="1"/>
      <c r="H18" s="120" ph="1"/>
      <c r="I18" s="120" ph="1"/>
      <c r="J18" s="120" ph="1"/>
      <c r="K18" s="120" ph="1"/>
      <c r="L18" s="121" ph="1"/>
      <c r="M18" s="122" ph="1"/>
      <c r="N18" s="120" ph="1">
        <v>4022</v>
      </c>
      <c r="O18" s="123" t="s">
        <v>129</v>
      </c>
      <c r="P18" s="120" ph="1"/>
      <c r="Q18" s="120" ph="1"/>
      <c r="R18" s="120" ph="1"/>
      <c r="S18" s="120" ph="1"/>
      <c r="T18" s="120" t="s">
        <v>130</v>
      </c>
      <c r="U18" s="120" ph="1">
        <v>238</v>
      </c>
      <c r="V18" s="124"/>
      <c r="W18" s="123"/>
      <c r="X18" s="120" ph="1"/>
      <c r="Y18" s="120" ph="1"/>
      <c r="Z18" s="120" ph="1"/>
      <c r="AA18" s="120" ph="1"/>
      <c r="AB18" s="120" ph="1"/>
      <c r="AC18" s="120" ph="1"/>
      <c r="AD18" s="120" ph="1"/>
      <c r="AE18" s="120" ph="1"/>
      <c r="AF18" s="124" ph="1">
        <v>541</v>
      </c>
      <c r="AG18" s="123" t="s">
        <v>131</v>
      </c>
      <c r="AH18" s="120"/>
      <c r="AI18" s="120" ph="1"/>
      <c r="AJ18" s="120" ph="1"/>
      <c r="AK18" s="120" ph="1"/>
      <c r="AL18" s="120" ph="1"/>
      <c r="AM18" s="120" ph="1"/>
      <c r="AN18" s="120" ph="1"/>
      <c r="AO18" s="120" ph="1"/>
      <c r="AP18" s="124" ph="1"/>
      <c r="AQ18" s="120" ph="1"/>
      <c r="AR18" s="120" ph="1">
        <v>0</v>
      </c>
      <c r="AS18" s="120" ph="1">
        <v>0</v>
      </c>
      <c r="AT18" s="120" ph="1"/>
      <c r="AU18" s="120" ph="1"/>
      <c r="AV18" s="120" ph="1"/>
      <c r="AW18" s="120" ph="1"/>
      <c r="AX18" s="121" ph="1"/>
      <c r="AY18" s="125" ph="1"/>
      <c r="AZ18" s="124" ph="1"/>
      <c r="BA18" s="120" ph="1"/>
      <c r="BB18" s="120" ph="1"/>
      <c r="BC18" s="120" ph="1"/>
      <c r="BD18" s="120" ph="1"/>
      <c r="BE18" s="120" ph="1">
        <v>0</v>
      </c>
      <c r="BF18" s="120" ph="1"/>
      <c r="BG18" s="120" ph="1"/>
      <c r="BH18" s="120" ph="1"/>
      <c r="BI18" s="120" ph="1"/>
      <c r="BJ18" s="124" ph="1"/>
      <c r="BK18" s="120" ph="1"/>
      <c r="BL18" s="120" ph="1"/>
      <c r="BM18" s="120" ph="1"/>
      <c r="BN18" s="120" ph="1"/>
      <c r="BO18" s="120" ph="1"/>
      <c r="BP18" s="120" ph="1"/>
      <c r="BQ18" s="120" ph="1">
        <v>0</v>
      </c>
      <c r="BR18" s="120" ph="1"/>
      <c r="BS18" s="120" ph="1"/>
      <c r="BT18" s="124" ph="1"/>
      <c r="BU18" s="120" ph="1"/>
      <c r="BV18" s="120" ph="1"/>
      <c r="BW18" s="120" ph="1"/>
      <c r="BX18" s="120" ph="1"/>
      <c r="BY18" s="120" ph="1"/>
      <c r="BZ18" s="126" ph="1"/>
      <c r="CA18" s="126" ph="1"/>
      <c r="CB18" s="120" ph="1"/>
      <c r="CC18" s="120" ph="1">
        <v>0</v>
      </c>
      <c r="CD18" s="822"/>
      <c r="CE18" s="127">
        <f t="shared" si="0"/>
        <v>4801</v>
      </c>
      <c r="CI18" s="410" ph="1"/>
      <c r="CJ18" s="410" ph="1"/>
    </row>
    <row r="19" spans="1:88" s="410" customFormat="1" ht="14.25" customHeight="1" x14ac:dyDescent="0.15">
      <c r="A19" s="818"/>
      <c r="B19" s="819"/>
      <c r="C19" s="120" ph="1"/>
      <c r="D19" s="120" ph="1"/>
      <c r="E19" s="120" ph="1"/>
      <c r="F19" s="120" ph="1"/>
      <c r="G19" s="120" ph="1"/>
      <c r="H19" s="120" ph="1"/>
      <c r="I19" s="120" ph="1"/>
      <c r="J19" s="120" ph="1"/>
      <c r="K19" s="120" ph="1"/>
      <c r="L19" s="121" ph="1"/>
      <c r="M19" s="122" ph="1"/>
      <c r="N19" s="120" ph="1">
        <v>2000</v>
      </c>
      <c r="O19" s="123" t="s">
        <v>132</v>
      </c>
      <c r="P19" s="120" ph="1"/>
      <c r="Q19" s="120" ph="1"/>
      <c r="R19" s="120" ph="1"/>
      <c r="S19" s="120" ph="1"/>
      <c r="T19" s="120" ph="1"/>
      <c r="U19" s="120" ph="1"/>
      <c r="V19" s="124" ph="1"/>
      <c r="W19" s="120" ph="1"/>
      <c r="X19" s="120" ph="1"/>
      <c r="Y19" s="120" ph="1"/>
      <c r="Z19" s="120" ph="1"/>
      <c r="AA19" s="120" ph="1"/>
      <c r="AB19" s="120" ph="1"/>
      <c r="AC19" s="120" ph="1"/>
      <c r="AD19" s="120" ph="1"/>
      <c r="AE19" s="120" ph="1"/>
      <c r="AF19" s="124" ph="1">
        <v>387</v>
      </c>
      <c r="AG19" s="123" t="s">
        <v>133</v>
      </c>
      <c r="AH19" s="120"/>
      <c r="AI19" s="120" ph="1"/>
      <c r="AJ19" s="120" ph="1"/>
      <c r="AK19" s="120" ph="1"/>
      <c r="AL19" s="120" ph="1"/>
      <c r="AM19" s="120" ph="1"/>
      <c r="AN19" s="120" ph="1"/>
      <c r="AO19" s="120" ph="1"/>
      <c r="AP19" s="124" ph="1"/>
      <c r="AQ19" s="120" ph="1"/>
      <c r="AR19" s="120" ph="1">
        <v>0</v>
      </c>
      <c r="AS19" s="120" ph="1">
        <v>0</v>
      </c>
      <c r="AT19" s="120" ph="1"/>
      <c r="AU19" s="120" ph="1"/>
      <c r="AV19" s="120" ph="1"/>
      <c r="AW19" s="120" ph="1"/>
      <c r="AX19" s="121" ph="1"/>
      <c r="AY19" s="125" ph="1"/>
      <c r="AZ19" s="124" ph="1"/>
      <c r="BA19" s="120" ph="1"/>
      <c r="BB19" s="120" ph="1"/>
      <c r="BC19" s="120" ph="1"/>
      <c r="BD19" s="120" ph="1"/>
      <c r="BE19" s="120" ph="1">
        <v>0</v>
      </c>
      <c r="BF19" s="120" ph="1"/>
      <c r="BG19" s="120" ph="1"/>
      <c r="BH19" s="120" ph="1"/>
      <c r="BI19" s="120" ph="1"/>
      <c r="BJ19" s="124" ph="1"/>
      <c r="BK19" s="120" ph="1"/>
      <c r="BL19" s="120" ph="1"/>
      <c r="BM19" s="120" ph="1"/>
      <c r="BN19" s="120" ph="1"/>
      <c r="BO19" s="120" ph="1"/>
      <c r="BP19" s="120" ph="1"/>
      <c r="BQ19" s="120" ph="1">
        <v>0</v>
      </c>
      <c r="BR19" s="120" ph="1"/>
      <c r="BS19" s="120" ph="1"/>
      <c r="BT19" s="124" ph="1"/>
      <c r="BU19" s="120" ph="1"/>
      <c r="BV19" s="120" ph="1"/>
      <c r="BW19" s="120" ph="1"/>
      <c r="BX19" s="120" ph="1"/>
      <c r="BY19" s="120" ph="1"/>
      <c r="BZ19" s="126" ph="1"/>
      <c r="CA19" s="126" ph="1"/>
      <c r="CB19" s="120" ph="1"/>
      <c r="CC19" s="120" ph="1">
        <v>0</v>
      </c>
      <c r="CD19" s="822"/>
      <c r="CE19" s="127">
        <f t="shared" si="0"/>
        <v>2387</v>
      </c>
      <c r="CI19" s="410" ph="1"/>
      <c r="CJ19" s="410" ph="1"/>
    </row>
    <row r="20" spans="1:88" s="410" customFormat="1" ht="14.25" customHeight="1" x14ac:dyDescent="0.15">
      <c r="A20" s="818"/>
      <c r="B20" s="819"/>
      <c r="C20" s="120" ph="1"/>
      <c r="D20" s="120" ph="1"/>
      <c r="E20" s="120" ph="1"/>
      <c r="F20" s="120" ph="1"/>
      <c r="G20" s="120" ph="1"/>
      <c r="H20" s="120" ph="1"/>
      <c r="I20" s="120" ph="1"/>
      <c r="J20" s="120" ph="1"/>
      <c r="K20" s="120" ph="1"/>
      <c r="L20" s="121" ph="1"/>
      <c r="M20" s="122" ph="1"/>
      <c r="N20" s="120" ph="1">
        <v>1163</v>
      </c>
      <c r="O20" s="123" t="s">
        <v>121</v>
      </c>
      <c r="P20" s="120" ph="1"/>
      <c r="Q20" s="120"/>
      <c r="R20" s="120" ph="1"/>
      <c r="S20" s="120" ph="1"/>
      <c r="T20" s="120" ph="1"/>
      <c r="U20" s="120" ph="1"/>
      <c r="V20" s="124" ph="1"/>
      <c r="W20" s="120" ph="1"/>
      <c r="X20" s="120" ph="1"/>
      <c r="Y20" s="120" ph="1"/>
      <c r="Z20" s="120" ph="1"/>
      <c r="AA20" s="120" ph="1"/>
      <c r="AB20" s="120" ph="1"/>
      <c r="AC20" s="120" ph="1"/>
      <c r="AD20" s="120" ph="1"/>
      <c r="AE20" s="120" ph="1"/>
      <c r="AF20" s="124" ph="1">
        <v>112</v>
      </c>
      <c r="AG20" s="123" t="s">
        <v>134</v>
      </c>
      <c r="AH20" s="120"/>
      <c r="AI20" s="120" ph="1"/>
      <c r="AJ20" s="120" ph="1"/>
      <c r="AK20" s="120" ph="1"/>
      <c r="AL20" s="120" ph="1"/>
      <c r="AM20" s="120" ph="1"/>
      <c r="AN20" s="120" ph="1"/>
      <c r="AO20" s="120" ph="1"/>
      <c r="AP20" s="124" ph="1"/>
      <c r="AQ20" s="120" ph="1"/>
      <c r="AR20" s="120" ph="1">
        <v>0</v>
      </c>
      <c r="AS20" s="120" ph="1">
        <v>0</v>
      </c>
      <c r="AT20" s="120" ph="1"/>
      <c r="AU20" s="120" ph="1"/>
      <c r="AV20" s="120" ph="1"/>
      <c r="AW20" s="120" ph="1"/>
      <c r="AX20" s="121" ph="1"/>
      <c r="AY20" s="125" ph="1"/>
      <c r="AZ20" s="124" ph="1"/>
      <c r="BA20" s="120" ph="1"/>
      <c r="BB20" s="120" ph="1"/>
      <c r="BC20" s="120" ph="1"/>
      <c r="BD20" s="120" ph="1"/>
      <c r="BE20" s="120" ph="1">
        <v>0</v>
      </c>
      <c r="BF20" s="120" ph="1"/>
      <c r="BG20" s="120" ph="1"/>
      <c r="BH20" s="120" ph="1"/>
      <c r="BI20" s="120" ph="1"/>
      <c r="BJ20" s="124" ph="1"/>
      <c r="BK20" s="120" ph="1"/>
      <c r="BL20" s="120" ph="1"/>
      <c r="BM20" s="120" ph="1"/>
      <c r="BN20" s="120" ph="1"/>
      <c r="BO20" s="120" ph="1"/>
      <c r="BP20" s="120" ph="1"/>
      <c r="BQ20" s="120" ph="1">
        <v>0</v>
      </c>
      <c r="BR20" s="120" ph="1"/>
      <c r="BS20" s="120" ph="1"/>
      <c r="BT20" s="124" ph="1"/>
      <c r="BU20" s="120" ph="1"/>
      <c r="BV20" s="120" ph="1"/>
      <c r="BW20" s="120" ph="1"/>
      <c r="BX20" s="120" ph="1"/>
      <c r="BY20" s="120" ph="1"/>
      <c r="BZ20" s="126" ph="1"/>
      <c r="CA20" s="126" ph="1"/>
      <c r="CB20" s="120" ph="1"/>
      <c r="CC20" s="120" ph="1">
        <v>0</v>
      </c>
      <c r="CD20" s="822"/>
      <c r="CE20" s="127">
        <f t="shared" si="0"/>
        <v>1275</v>
      </c>
      <c r="CI20" s="410" ph="1"/>
      <c r="CJ20" s="410" ph="1"/>
    </row>
    <row r="21" spans="1:88" s="410" customFormat="1" ht="14.25" customHeight="1" x14ac:dyDescent="0.15">
      <c r="A21" s="818"/>
      <c r="B21" s="819"/>
      <c r="C21" s="120" ph="1"/>
      <c r="D21" s="120" ph="1"/>
      <c r="E21" s="120" ph="1"/>
      <c r="F21" s="120" ph="1"/>
      <c r="G21" s="120" ph="1"/>
      <c r="H21" s="120" ph="1"/>
      <c r="I21" s="120" ph="1"/>
      <c r="J21" s="120" ph="1"/>
      <c r="K21" s="120" ph="1"/>
      <c r="L21" s="121" ph="1"/>
      <c r="M21" s="122" ph="1"/>
      <c r="N21" s="120">
        <v>11645</v>
      </c>
      <c r="O21" s="123" t="s">
        <v>135</v>
      </c>
      <c r="P21" s="120" ph="1"/>
      <c r="Q21" s="120" ph="1"/>
      <c r="R21" s="120" ph="1"/>
      <c r="S21" s="120" ph="1"/>
      <c r="T21" s="120" ph="1"/>
      <c r="U21" s="120" ph="1"/>
      <c r="V21" s="124" ph="1"/>
      <c r="W21" s="120" ph="1"/>
      <c r="X21" s="120" ph="1"/>
      <c r="Y21" s="120" ph="1"/>
      <c r="Z21" s="120" ph="1"/>
      <c r="AA21" s="120" ph="1"/>
      <c r="AB21" s="120" ph="1"/>
      <c r="AC21" s="120" ph="1"/>
      <c r="AD21" s="120" ph="1"/>
      <c r="AE21" s="120" ph="1"/>
      <c r="AF21" s="124" ph="1">
        <v>105</v>
      </c>
      <c r="AG21" s="123" t="s">
        <v>136</v>
      </c>
      <c r="AH21" s="120"/>
      <c r="AI21" s="120" ph="1"/>
      <c r="AJ21" s="120" ph="1"/>
      <c r="AK21" s="120" ph="1"/>
      <c r="AL21" s="120" ph="1"/>
      <c r="AM21" s="120" ph="1"/>
      <c r="AN21" s="120" ph="1"/>
      <c r="AO21" s="120" ph="1"/>
      <c r="AP21" s="124" ph="1"/>
      <c r="AQ21" s="120" ph="1"/>
      <c r="AR21" s="120" ph="1">
        <v>0</v>
      </c>
      <c r="AS21" s="120" ph="1">
        <v>0</v>
      </c>
      <c r="AT21" s="120" ph="1"/>
      <c r="AU21" s="120" ph="1"/>
      <c r="AV21" s="120" ph="1"/>
      <c r="AW21" s="120" ph="1"/>
      <c r="AX21" s="121" ph="1"/>
      <c r="AY21" s="125" ph="1"/>
      <c r="AZ21" s="124" ph="1"/>
      <c r="BA21" s="120" ph="1"/>
      <c r="BB21" s="120" ph="1"/>
      <c r="BC21" s="120" ph="1"/>
      <c r="BD21" s="120" ph="1"/>
      <c r="BE21" s="120" ph="1">
        <v>0</v>
      </c>
      <c r="BF21" s="120" ph="1"/>
      <c r="BG21" s="120" ph="1"/>
      <c r="BH21" s="120" ph="1"/>
      <c r="BI21" s="120" ph="1"/>
      <c r="BJ21" s="124" ph="1"/>
      <c r="BK21" s="120" ph="1"/>
      <c r="BL21" s="120" ph="1"/>
      <c r="BM21" s="120" ph="1"/>
      <c r="BN21" s="120" ph="1"/>
      <c r="BO21" s="120" ph="1"/>
      <c r="BP21" s="120" ph="1"/>
      <c r="BQ21" s="120" ph="1">
        <v>0</v>
      </c>
      <c r="BR21" s="120" ph="1"/>
      <c r="BS21" s="120" ph="1"/>
      <c r="BT21" s="124" ph="1"/>
      <c r="BU21" s="120" ph="1"/>
      <c r="BV21" s="120" ph="1"/>
      <c r="BW21" s="120" ph="1"/>
      <c r="BX21" s="120" ph="1"/>
      <c r="BY21" s="120" ph="1"/>
      <c r="BZ21" s="126" ph="1"/>
      <c r="CA21" s="126" ph="1"/>
      <c r="CB21" s="120" ph="1"/>
      <c r="CC21" s="120" ph="1">
        <v>0</v>
      </c>
      <c r="CD21" s="822"/>
      <c r="CE21" s="127">
        <f t="shared" si="0"/>
        <v>11750</v>
      </c>
      <c r="CI21" s="410" ph="1"/>
      <c r="CJ21" s="410" ph="1"/>
    </row>
    <row r="22" spans="1:88" s="410" customFormat="1" ht="14.25" customHeight="1" x14ac:dyDescent="0.15">
      <c r="A22" s="818"/>
      <c r="B22" s="819"/>
      <c r="C22" s="168"/>
      <c r="D22" s="168"/>
      <c r="E22" s="168"/>
      <c r="F22" s="168"/>
      <c r="G22" s="168"/>
      <c r="H22" s="168"/>
      <c r="I22" s="168"/>
      <c r="J22" s="168"/>
      <c r="K22" s="233" ph="1"/>
      <c r="L22" s="169"/>
      <c r="M22" s="134"/>
      <c r="N22" s="168">
        <v>1900</v>
      </c>
      <c r="O22" s="171" t="s">
        <v>137</v>
      </c>
      <c r="P22" s="168"/>
      <c r="Q22" s="168"/>
      <c r="R22" s="168"/>
      <c r="S22" s="168"/>
      <c r="T22" s="168"/>
      <c r="U22" s="168"/>
      <c r="V22" s="170"/>
      <c r="W22" s="168"/>
      <c r="X22" s="168"/>
      <c r="Y22" s="168"/>
      <c r="Z22" s="168"/>
      <c r="AA22" s="168"/>
      <c r="AB22" s="168"/>
      <c r="AC22" s="168"/>
      <c r="AD22" s="168"/>
      <c r="AE22" s="168" t="s">
        <v>138</v>
      </c>
      <c r="AF22" s="170">
        <v>390</v>
      </c>
      <c r="AG22" s="171" t="s">
        <v>139</v>
      </c>
      <c r="AH22" s="168"/>
      <c r="AI22" s="168"/>
      <c r="AJ22" s="168"/>
      <c r="AK22" s="168"/>
      <c r="AL22" s="168"/>
      <c r="AM22" s="168"/>
      <c r="AN22" s="168"/>
      <c r="AO22" s="168"/>
      <c r="AP22" s="170"/>
      <c r="AQ22" s="168"/>
      <c r="AR22" s="168">
        <v>0</v>
      </c>
      <c r="AS22" s="168">
        <v>0</v>
      </c>
      <c r="AT22" s="168"/>
      <c r="AU22" s="168"/>
      <c r="AV22" s="168"/>
      <c r="AW22" s="168"/>
      <c r="AX22" s="169"/>
      <c r="AY22" s="404"/>
      <c r="AZ22" s="170"/>
      <c r="BA22" s="168"/>
      <c r="BB22" s="168"/>
      <c r="BC22" s="168"/>
      <c r="BD22" s="168"/>
      <c r="BE22" s="168">
        <v>0</v>
      </c>
      <c r="BF22" s="168"/>
      <c r="BG22" s="168"/>
      <c r="BH22" s="168"/>
      <c r="BI22" s="168"/>
      <c r="BJ22" s="170"/>
      <c r="BK22" s="168"/>
      <c r="BL22" s="168"/>
      <c r="BM22" s="168"/>
      <c r="BN22" s="168"/>
      <c r="BO22" s="168"/>
      <c r="BP22" s="168"/>
      <c r="BQ22" s="168">
        <v>0</v>
      </c>
      <c r="BR22" s="168"/>
      <c r="BS22" s="168"/>
      <c r="BT22" s="170"/>
      <c r="BU22" s="168"/>
      <c r="BV22" s="168"/>
      <c r="BW22" s="168"/>
      <c r="BX22" s="168"/>
      <c r="BY22" s="168"/>
      <c r="BZ22" s="403"/>
      <c r="CA22" s="403"/>
      <c r="CB22" s="168"/>
      <c r="CC22" s="168">
        <v>0</v>
      </c>
      <c r="CD22" s="822"/>
      <c r="CE22" s="119">
        <f t="shared" si="0"/>
        <v>2290</v>
      </c>
    </row>
    <row r="23" spans="1:88" s="410" customFormat="1" ht="14.25" customHeight="1" x14ac:dyDescent="0.15">
      <c r="A23" s="658"/>
      <c r="B23" s="659"/>
      <c r="C23" s="145"/>
      <c r="D23" s="143"/>
      <c r="E23" s="143"/>
      <c r="F23" s="143"/>
      <c r="G23" s="143"/>
      <c r="H23" s="143"/>
      <c r="I23" s="143"/>
      <c r="J23" s="143"/>
      <c r="K23" s="143" ph="1"/>
      <c r="L23" s="144"/>
      <c r="M23" s="145"/>
      <c r="N23" s="143">
        <v>325</v>
      </c>
      <c r="O23" s="147" t="s">
        <v>511</v>
      </c>
      <c r="P23" s="143"/>
      <c r="Q23" s="143"/>
      <c r="R23" s="143"/>
      <c r="S23" s="143"/>
      <c r="T23" s="143"/>
      <c r="U23" s="143"/>
      <c r="V23" s="146"/>
      <c r="W23" s="143"/>
      <c r="X23" s="143"/>
      <c r="Y23" s="143"/>
      <c r="Z23" s="143"/>
      <c r="AA23" s="143"/>
      <c r="AB23" s="143"/>
      <c r="AC23" s="143"/>
      <c r="AD23" s="143"/>
      <c r="AE23" s="143"/>
      <c r="AF23" s="146"/>
      <c r="AG23" s="147"/>
      <c r="AH23" s="143"/>
      <c r="AI23" s="143"/>
      <c r="AJ23" s="143"/>
      <c r="AK23" s="149"/>
      <c r="AL23" s="149"/>
      <c r="AM23" s="143"/>
      <c r="AN23" s="143"/>
      <c r="AO23" s="143"/>
      <c r="AP23" s="146"/>
      <c r="AQ23" s="143"/>
      <c r="AR23" s="143"/>
      <c r="AS23" s="143"/>
      <c r="AT23" s="143"/>
      <c r="AU23" s="143"/>
      <c r="AV23" s="143"/>
      <c r="AW23" s="143"/>
      <c r="AX23" s="144"/>
      <c r="AY23" s="212"/>
      <c r="AZ23" s="146"/>
      <c r="BA23" s="143"/>
      <c r="BB23" s="143"/>
      <c r="BC23" s="143"/>
      <c r="BD23" s="143"/>
      <c r="BE23" s="143"/>
      <c r="BF23" s="143"/>
      <c r="BG23" s="143"/>
      <c r="BH23" s="143"/>
      <c r="BI23" s="143"/>
      <c r="BJ23" s="146"/>
      <c r="BK23" s="143"/>
      <c r="BL23" s="143"/>
      <c r="BM23" s="143"/>
      <c r="BN23" s="143"/>
      <c r="BO23" s="143"/>
      <c r="BP23" s="149"/>
      <c r="BQ23" s="149"/>
      <c r="BR23" s="143"/>
      <c r="BS23" s="143"/>
      <c r="BT23" s="146"/>
      <c r="BU23" s="143"/>
      <c r="BV23" s="143"/>
      <c r="BW23" s="143"/>
      <c r="BX23" s="143"/>
      <c r="BY23" s="143"/>
      <c r="BZ23" s="149"/>
      <c r="CA23" s="149"/>
      <c r="CB23" s="143"/>
      <c r="CC23" s="146"/>
      <c r="CD23" s="823"/>
      <c r="CE23" s="150">
        <f t="shared" si="0"/>
        <v>325</v>
      </c>
    </row>
    <row r="24" spans="1:88" s="410" customFormat="1" ht="14.25" customHeight="1" x14ac:dyDescent="0.15">
      <c r="A24" s="824" t="s">
        <v>534</v>
      </c>
      <c r="B24" s="825"/>
      <c r="C24" s="130"/>
      <c r="D24" s="133"/>
      <c r="E24" s="133"/>
      <c r="F24" s="133"/>
      <c r="G24" s="133"/>
      <c r="H24" s="133">
        <v>3490</v>
      </c>
      <c r="I24" s="405" t="s">
        <v>141</v>
      </c>
      <c r="J24" s="133"/>
      <c r="K24" s="406" ph="1"/>
      <c r="L24" s="407"/>
      <c r="M24" s="134"/>
      <c r="N24" s="133">
        <v>15450</v>
      </c>
      <c r="O24" s="133"/>
      <c r="P24" s="133"/>
      <c r="Q24" s="133">
        <v>7000</v>
      </c>
      <c r="R24" s="133" t="s">
        <v>142</v>
      </c>
      <c r="S24" s="133"/>
      <c r="T24" s="133"/>
      <c r="U24" s="133">
        <v>26368</v>
      </c>
      <c r="V24" s="132"/>
      <c r="W24" s="128"/>
      <c r="X24" s="133"/>
      <c r="Y24" s="133"/>
      <c r="Z24" s="133"/>
      <c r="AA24" s="405"/>
      <c r="AB24" s="133"/>
      <c r="AC24" s="133" t="s">
        <v>143</v>
      </c>
      <c r="AD24" s="133">
        <v>630</v>
      </c>
      <c r="AE24" s="133">
        <v>893</v>
      </c>
      <c r="AF24" s="132">
        <v>25432</v>
      </c>
      <c r="AG24" s="128"/>
      <c r="AH24" s="133"/>
      <c r="AI24" s="133"/>
      <c r="AJ24" s="133"/>
      <c r="AK24" s="411"/>
      <c r="AL24" s="133"/>
      <c r="AM24" s="133"/>
      <c r="AN24" s="133"/>
      <c r="AO24" s="133"/>
      <c r="AP24" s="132"/>
      <c r="AQ24" s="128"/>
      <c r="AR24" s="133">
        <v>13143.615361185173</v>
      </c>
      <c r="AS24" s="133">
        <v>15138.193102961171</v>
      </c>
      <c r="AT24" s="133"/>
      <c r="AU24" s="133"/>
      <c r="AV24" s="133"/>
      <c r="AW24" s="128"/>
      <c r="AX24" s="407"/>
      <c r="AY24" s="153"/>
      <c r="AZ24" s="132"/>
      <c r="BA24" s="128"/>
      <c r="BB24" s="133"/>
      <c r="BC24" s="133"/>
      <c r="BD24" s="133"/>
      <c r="BE24" s="133">
        <v>28500</v>
      </c>
      <c r="BF24" s="133"/>
      <c r="BG24" s="133"/>
      <c r="BH24" s="133"/>
      <c r="BI24" s="133"/>
      <c r="BJ24" s="132"/>
      <c r="BK24" s="128"/>
      <c r="BL24" s="133"/>
      <c r="BM24" s="133"/>
      <c r="BN24" s="133"/>
      <c r="BO24" s="133"/>
      <c r="BP24" s="407"/>
      <c r="BQ24" s="133">
        <v>28500</v>
      </c>
      <c r="BR24" s="133"/>
      <c r="BS24" s="133"/>
      <c r="BT24" s="132"/>
      <c r="BU24" s="128"/>
      <c r="BV24" s="133"/>
      <c r="BW24" s="133"/>
      <c r="BX24" s="133"/>
      <c r="BY24" s="133"/>
      <c r="BZ24" s="133"/>
      <c r="CA24" s="133"/>
      <c r="CB24" s="133"/>
      <c r="CC24" s="98">
        <v>28500</v>
      </c>
      <c r="CD24" s="101">
        <f>SUM(C24:CC24)</f>
        <v>193044.80846414634</v>
      </c>
      <c r="CE24" s="101">
        <f t="shared" si="0"/>
        <v>193044.80846414634</v>
      </c>
    </row>
    <row r="25" spans="1:88" s="410" customFormat="1" ht="14.25" customHeight="1" x14ac:dyDescent="0.4">
      <c r="A25" s="826" t="s">
        <v>482</v>
      </c>
      <c r="B25" s="827"/>
      <c r="C25" s="135"/>
      <c r="D25" s="135"/>
      <c r="E25" s="135"/>
      <c r="F25" s="135"/>
      <c r="G25" s="135"/>
      <c r="H25" s="135"/>
      <c r="I25" s="135"/>
      <c r="J25" s="135"/>
      <c r="K25" s="135"/>
      <c r="L25" s="136"/>
      <c r="M25" s="137"/>
      <c r="N25" s="135">
        <v>2550</v>
      </c>
      <c r="O25" s="135"/>
      <c r="P25" s="135"/>
      <c r="Q25" s="135"/>
      <c r="R25" s="135"/>
      <c r="S25" s="135"/>
      <c r="T25" s="135"/>
      <c r="U25" s="135"/>
      <c r="V25" s="138"/>
      <c r="W25" s="135"/>
      <c r="X25" s="135"/>
      <c r="Y25" s="135" t="s">
        <v>144</v>
      </c>
      <c r="Z25" s="135">
        <v>1500</v>
      </c>
      <c r="AA25" s="135">
        <v>389</v>
      </c>
      <c r="AB25" s="135">
        <v>688</v>
      </c>
      <c r="AC25" s="139" t="s">
        <v>145</v>
      </c>
      <c r="AD25" s="135"/>
      <c r="AE25" s="135">
        <v>2600</v>
      </c>
      <c r="AF25" s="138">
        <v>902</v>
      </c>
      <c r="AG25" s="139" t="s">
        <v>146</v>
      </c>
      <c r="AH25" s="135"/>
      <c r="AI25" s="135"/>
      <c r="AJ25" s="135"/>
      <c r="AK25" s="135"/>
      <c r="AL25" s="135"/>
      <c r="AM25" s="135"/>
      <c r="AN25" s="135"/>
      <c r="AO25" s="135"/>
      <c r="AP25" s="138"/>
      <c r="AQ25" s="135"/>
      <c r="AR25" s="135">
        <v>9074.2524455706025</v>
      </c>
      <c r="AS25" s="135">
        <v>10451.293803965886</v>
      </c>
      <c r="AT25" s="135">
        <v>2084</v>
      </c>
      <c r="AU25" s="135"/>
      <c r="AV25" s="135"/>
      <c r="AW25" s="135"/>
      <c r="AX25" s="136"/>
      <c r="AY25" s="140"/>
      <c r="AZ25" s="138"/>
      <c r="BA25" s="135"/>
      <c r="BB25" s="135"/>
      <c r="BC25" s="135"/>
      <c r="BD25" s="135"/>
      <c r="BE25" s="135">
        <v>19500</v>
      </c>
      <c r="BF25" s="139" t="s">
        <v>486</v>
      </c>
      <c r="BG25" s="135"/>
      <c r="BH25" s="135"/>
      <c r="BI25" s="135"/>
      <c r="BJ25" s="138"/>
      <c r="BK25" s="135"/>
      <c r="BL25" s="135"/>
      <c r="BM25" s="135"/>
      <c r="BN25" s="135"/>
      <c r="BO25" s="135"/>
      <c r="BP25" s="135"/>
      <c r="BQ25" s="135">
        <v>19500</v>
      </c>
      <c r="BR25" s="139" t="s">
        <v>486</v>
      </c>
      <c r="BS25" s="135"/>
      <c r="BT25" s="138"/>
      <c r="BU25" s="135"/>
      <c r="BV25" s="135"/>
      <c r="BW25" s="135"/>
      <c r="BX25" s="135"/>
      <c r="BY25" s="135"/>
      <c r="BZ25" s="141"/>
      <c r="CA25" s="141"/>
      <c r="CB25" s="135" t="s">
        <v>487</v>
      </c>
      <c r="CC25" s="135">
        <v>19500</v>
      </c>
      <c r="CD25" s="790">
        <f>+SUM(CE25:CE26)</f>
        <v>104241.54624953648</v>
      </c>
      <c r="CE25" s="142">
        <f t="shared" si="0"/>
        <v>88738.546249536477</v>
      </c>
    </row>
    <row r="26" spans="1:88" s="410" customFormat="1" ht="14.25" customHeight="1" x14ac:dyDescent="0.4">
      <c r="A26" s="828"/>
      <c r="B26" s="829"/>
      <c r="C26" s="143"/>
      <c r="D26" s="143"/>
      <c r="E26" s="143"/>
      <c r="F26" s="143"/>
      <c r="G26" s="143"/>
      <c r="H26" s="143"/>
      <c r="I26" s="143"/>
      <c r="J26" s="143"/>
      <c r="K26" s="143"/>
      <c r="L26" s="144"/>
      <c r="M26" s="145"/>
      <c r="N26" s="143"/>
      <c r="O26" s="143"/>
      <c r="P26" s="143"/>
      <c r="Q26" s="143"/>
      <c r="R26" s="143"/>
      <c r="S26" s="143"/>
      <c r="T26" s="143"/>
      <c r="U26" s="143"/>
      <c r="V26" s="146"/>
      <c r="W26" s="143"/>
      <c r="X26" s="143"/>
      <c r="Y26" s="143"/>
      <c r="Z26" s="143"/>
      <c r="AA26" s="143" t="s">
        <v>147</v>
      </c>
      <c r="AB26" s="143"/>
      <c r="AC26" s="143"/>
      <c r="AD26" s="143"/>
      <c r="AE26" s="143"/>
      <c r="AF26" s="146">
        <v>9503</v>
      </c>
      <c r="AG26" s="147" t="s">
        <v>148</v>
      </c>
      <c r="AH26" s="143"/>
      <c r="AI26" s="143"/>
      <c r="AJ26" s="143"/>
      <c r="AK26" s="143"/>
      <c r="AL26" s="143"/>
      <c r="AM26" s="143"/>
      <c r="AN26" s="143"/>
      <c r="AO26" s="143"/>
      <c r="AP26" s="146"/>
      <c r="AQ26" s="143"/>
      <c r="AR26" s="147" t="s">
        <v>483</v>
      </c>
      <c r="AS26" s="143"/>
      <c r="AT26" s="147" t="s">
        <v>488</v>
      </c>
      <c r="AU26" s="143"/>
      <c r="AV26" s="143"/>
      <c r="AW26" s="143"/>
      <c r="AX26" s="144"/>
      <c r="AY26" s="148"/>
      <c r="AZ26" s="146"/>
      <c r="BA26" s="143"/>
      <c r="BB26" s="143"/>
      <c r="BC26" s="143"/>
      <c r="BD26" s="143"/>
      <c r="BE26" s="143">
        <v>2000</v>
      </c>
      <c r="BF26" s="147" t="s">
        <v>496</v>
      </c>
      <c r="BG26" s="143"/>
      <c r="BH26" s="143"/>
      <c r="BI26" s="143"/>
      <c r="BJ26" s="146"/>
      <c r="BK26" s="143"/>
      <c r="BL26" s="143"/>
      <c r="BM26" s="143"/>
      <c r="BN26" s="143"/>
      <c r="BO26" s="143"/>
      <c r="BP26" s="143"/>
      <c r="BQ26" s="143">
        <v>2000</v>
      </c>
      <c r="BR26" s="147" t="s">
        <v>496</v>
      </c>
      <c r="BS26" s="143"/>
      <c r="BT26" s="146"/>
      <c r="BU26" s="143"/>
      <c r="BV26" s="143"/>
      <c r="BW26" s="143"/>
      <c r="BX26" s="143"/>
      <c r="BY26" s="143"/>
      <c r="BZ26" s="149"/>
      <c r="CA26" s="149"/>
      <c r="CB26" s="143" t="s">
        <v>497</v>
      </c>
      <c r="CC26" s="143">
        <v>2000</v>
      </c>
      <c r="CD26" s="823"/>
      <c r="CE26" s="150">
        <f t="shared" si="0"/>
        <v>15503</v>
      </c>
    </row>
    <row r="27" spans="1:88" s="410" customFormat="1" ht="14.25" customHeight="1" x14ac:dyDescent="0.4">
      <c r="A27" s="830" t="s">
        <v>149</v>
      </c>
      <c r="B27" s="831"/>
      <c r="C27" s="137"/>
      <c r="D27" s="135"/>
      <c r="E27" s="135"/>
      <c r="F27" s="135"/>
      <c r="G27" s="135"/>
      <c r="H27" s="135"/>
      <c r="I27" s="135"/>
      <c r="J27" s="135"/>
      <c r="K27" s="135"/>
      <c r="L27" s="136"/>
      <c r="M27" s="137"/>
      <c r="N27" s="135"/>
      <c r="O27" s="135"/>
      <c r="P27" s="135"/>
      <c r="Q27" s="135"/>
      <c r="R27" s="135"/>
      <c r="S27" s="135"/>
      <c r="T27" s="135"/>
      <c r="U27" s="135">
        <v>4205</v>
      </c>
      <c r="V27" s="151" t="s">
        <v>150</v>
      </c>
      <c r="W27" s="135"/>
      <c r="X27" s="135"/>
      <c r="Y27" s="135"/>
      <c r="Z27" s="135"/>
      <c r="AA27" s="135"/>
      <c r="AB27" s="135"/>
      <c r="AC27" s="135"/>
      <c r="AD27" s="135"/>
      <c r="AE27" s="135"/>
      <c r="AF27" s="138">
        <v>15276</v>
      </c>
      <c r="AG27" s="139" t="s">
        <v>151</v>
      </c>
      <c r="AH27" s="135"/>
      <c r="AI27" s="135"/>
      <c r="AJ27" s="135"/>
      <c r="AK27" s="135"/>
      <c r="AL27" s="135"/>
      <c r="AM27" s="135"/>
      <c r="AN27" s="135"/>
      <c r="AO27" s="135"/>
      <c r="AP27" s="138"/>
      <c r="AQ27" s="135"/>
      <c r="AR27" s="135">
        <v>0</v>
      </c>
      <c r="AS27" s="135">
        <v>0</v>
      </c>
      <c r="AT27" s="135"/>
      <c r="AU27" s="135"/>
      <c r="AV27" s="135"/>
      <c r="AW27" s="135"/>
      <c r="AX27" s="136"/>
      <c r="AY27" s="140"/>
      <c r="AZ27" s="138"/>
      <c r="BA27" s="135"/>
      <c r="BB27" s="135"/>
      <c r="BC27" s="135"/>
      <c r="BD27" s="135"/>
      <c r="BE27" s="139" t="s">
        <v>498</v>
      </c>
      <c r="BF27" s="135"/>
      <c r="BG27" s="135"/>
      <c r="BH27" s="135"/>
      <c r="BI27" s="135"/>
      <c r="BJ27" s="138"/>
      <c r="BK27" s="135"/>
      <c r="BL27" s="135"/>
      <c r="BM27" s="135"/>
      <c r="BN27" s="135"/>
      <c r="BO27" s="135"/>
      <c r="BP27" s="135"/>
      <c r="BQ27" s="139" t="s">
        <v>498</v>
      </c>
      <c r="BR27" s="135"/>
      <c r="BS27" s="135"/>
      <c r="BT27" s="138"/>
      <c r="BU27" s="135"/>
      <c r="BV27" s="135"/>
      <c r="BW27" s="135"/>
      <c r="BX27" s="135"/>
      <c r="BY27" s="135"/>
      <c r="BZ27" s="141"/>
      <c r="CA27" s="141"/>
      <c r="CB27" s="135"/>
      <c r="CC27" s="135" t="s">
        <v>499</v>
      </c>
      <c r="CD27" s="757">
        <f>+SUM(CE27:CE30)</f>
        <v>108058</v>
      </c>
      <c r="CE27" s="142">
        <f t="shared" si="0"/>
        <v>19481</v>
      </c>
    </row>
    <row r="28" spans="1:88" s="410" customFormat="1" ht="14.25" customHeight="1" x14ac:dyDescent="0.4">
      <c r="A28" s="832"/>
      <c r="B28" s="833"/>
      <c r="C28" s="122"/>
      <c r="D28" s="120"/>
      <c r="E28" s="120"/>
      <c r="F28" s="120"/>
      <c r="G28" s="120"/>
      <c r="H28" s="120"/>
      <c r="I28" s="120"/>
      <c r="J28" s="120"/>
      <c r="K28" s="120"/>
      <c r="L28" s="121"/>
      <c r="M28" s="122"/>
      <c r="N28" s="120"/>
      <c r="O28" s="120"/>
      <c r="P28" s="120"/>
      <c r="Q28" s="120"/>
      <c r="R28" s="120"/>
      <c r="S28" s="120"/>
      <c r="T28" s="120"/>
      <c r="U28" s="120">
        <v>2402</v>
      </c>
      <c r="V28" s="152" t="s">
        <v>152</v>
      </c>
      <c r="W28" s="120"/>
      <c r="X28" s="120"/>
      <c r="Y28" s="120"/>
      <c r="Z28" s="120"/>
      <c r="AA28" s="120"/>
      <c r="AB28" s="120"/>
      <c r="AC28" s="120"/>
      <c r="AD28" s="120"/>
      <c r="AE28" s="120"/>
      <c r="AF28" s="124">
        <v>3816</v>
      </c>
      <c r="AG28" s="123" t="s">
        <v>152</v>
      </c>
      <c r="AH28" s="120"/>
      <c r="AI28" s="120"/>
      <c r="AJ28" s="120"/>
      <c r="AK28" s="120"/>
      <c r="AL28" s="120"/>
      <c r="AM28" s="120"/>
      <c r="AN28" s="120"/>
      <c r="AO28" s="120"/>
      <c r="AP28" s="124"/>
      <c r="AQ28" s="120"/>
      <c r="AR28" s="120">
        <v>0</v>
      </c>
      <c r="AS28" s="120">
        <v>0</v>
      </c>
      <c r="AT28" s="120"/>
      <c r="AU28" s="120"/>
      <c r="AV28" s="120"/>
      <c r="AW28" s="120"/>
      <c r="AX28" s="121"/>
      <c r="AY28" s="125"/>
      <c r="AZ28" s="124"/>
      <c r="BA28" s="120"/>
      <c r="BB28" s="120"/>
      <c r="BC28" s="120"/>
      <c r="BD28" s="120"/>
      <c r="BE28" s="120">
        <v>0</v>
      </c>
      <c r="BF28" s="120"/>
      <c r="BG28" s="120"/>
      <c r="BH28" s="120"/>
      <c r="BI28" s="120"/>
      <c r="BJ28" s="124"/>
      <c r="BK28" s="120"/>
      <c r="BL28" s="120"/>
      <c r="BM28" s="120"/>
      <c r="BN28" s="120"/>
      <c r="BO28" s="120"/>
      <c r="BP28" s="120"/>
      <c r="BQ28" s="120">
        <v>0</v>
      </c>
      <c r="BR28" s="120"/>
      <c r="BS28" s="120"/>
      <c r="BT28" s="124"/>
      <c r="BU28" s="120"/>
      <c r="BV28" s="120"/>
      <c r="BW28" s="120"/>
      <c r="BX28" s="120"/>
      <c r="BY28" s="120"/>
      <c r="BZ28" s="120"/>
      <c r="CA28" s="120"/>
      <c r="CB28" s="120"/>
      <c r="CC28" s="120">
        <v>0</v>
      </c>
      <c r="CD28" s="811"/>
      <c r="CE28" s="127">
        <f t="shared" si="0"/>
        <v>6218</v>
      </c>
    </row>
    <row r="29" spans="1:88" s="410" customFormat="1" ht="14.25" customHeight="1" x14ac:dyDescent="0.4">
      <c r="A29" s="832"/>
      <c r="B29" s="833"/>
      <c r="C29" s="122"/>
      <c r="D29" s="120"/>
      <c r="E29" s="120"/>
      <c r="F29" s="120"/>
      <c r="G29" s="120"/>
      <c r="H29" s="120"/>
      <c r="I29" s="120"/>
      <c r="J29" s="120"/>
      <c r="K29" s="120"/>
      <c r="L29" s="121"/>
      <c r="M29" s="122"/>
      <c r="N29" s="120"/>
      <c r="O29" s="120"/>
      <c r="P29" s="120"/>
      <c r="Q29" s="120"/>
      <c r="R29" s="120"/>
      <c r="S29" s="120"/>
      <c r="T29" s="120"/>
      <c r="U29" s="120"/>
      <c r="V29" s="124"/>
      <c r="W29" s="120"/>
      <c r="X29" s="120"/>
      <c r="Y29" s="120"/>
      <c r="Z29" s="120"/>
      <c r="AA29" s="120"/>
      <c r="AB29" s="120"/>
      <c r="AC29" s="120"/>
      <c r="AD29" s="120"/>
      <c r="AE29" s="120"/>
      <c r="AF29" s="124">
        <v>621</v>
      </c>
      <c r="AG29" s="123" t="s">
        <v>153</v>
      </c>
      <c r="AH29" s="120"/>
      <c r="AI29" s="120"/>
      <c r="AJ29" s="120"/>
      <c r="AK29" s="120"/>
      <c r="AL29" s="120"/>
      <c r="AM29" s="120"/>
      <c r="AN29" s="120"/>
      <c r="AO29" s="120"/>
      <c r="AP29" s="124"/>
      <c r="AQ29" s="120"/>
      <c r="AR29" s="120">
        <v>0</v>
      </c>
      <c r="AS29" s="120">
        <v>0</v>
      </c>
      <c r="AT29" s="120"/>
      <c r="AU29" s="120"/>
      <c r="AV29" s="120"/>
      <c r="AW29" s="120"/>
      <c r="AX29" s="121"/>
      <c r="AY29" s="125"/>
      <c r="AZ29" s="124"/>
      <c r="BA29" s="120"/>
      <c r="BB29" s="120"/>
      <c r="BC29" s="120"/>
      <c r="BD29" s="120"/>
      <c r="BE29" s="120">
        <v>0</v>
      </c>
      <c r="BF29" s="120"/>
      <c r="BG29" s="120"/>
      <c r="BH29" s="120"/>
      <c r="BI29" s="120"/>
      <c r="BJ29" s="124"/>
      <c r="BK29" s="120"/>
      <c r="BL29" s="120"/>
      <c r="BM29" s="120"/>
      <c r="BN29" s="120"/>
      <c r="BO29" s="120"/>
      <c r="BP29" s="120"/>
      <c r="BQ29" s="120">
        <v>0</v>
      </c>
      <c r="BR29" s="120"/>
      <c r="BS29" s="120"/>
      <c r="BT29" s="124"/>
      <c r="BU29" s="120"/>
      <c r="BV29" s="120"/>
      <c r="BW29" s="120"/>
      <c r="BX29" s="120"/>
      <c r="BY29" s="120"/>
      <c r="BZ29" s="120"/>
      <c r="CA29" s="120"/>
      <c r="CB29" s="120"/>
      <c r="CC29" s="120">
        <v>0</v>
      </c>
      <c r="CD29" s="811"/>
      <c r="CE29" s="127">
        <f t="shared" si="0"/>
        <v>621</v>
      </c>
    </row>
    <row r="30" spans="1:88" s="410" customFormat="1" ht="14.25" customHeight="1" x14ac:dyDescent="0.4">
      <c r="A30" s="834"/>
      <c r="B30" s="835"/>
      <c r="C30" s="128"/>
      <c r="D30" s="128"/>
      <c r="E30" s="128"/>
      <c r="F30" s="128"/>
      <c r="G30" s="128"/>
      <c r="H30" s="128"/>
      <c r="I30" s="128"/>
      <c r="J30" s="128"/>
      <c r="K30" s="128"/>
      <c r="L30" s="129"/>
      <c r="M30" s="130"/>
      <c r="N30" s="128"/>
      <c r="O30" s="128"/>
      <c r="P30" s="128"/>
      <c r="Q30" s="128"/>
      <c r="R30" s="128"/>
      <c r="S30" s="128"/>
      <c r="T30" s="128"/>
      <c r="U30" s="128"/>
      <c r="V30" s="132"/>
      <c r="W30" s="128"/>
      <c r="X30" s="128"/>
      <c r="Y30" s="128"/>
      <c r="Z30" s="128"/>
      <c r="AA30" s="128"/>
      <c r="AB30" s="128"/>
      <c r="AC30" s="128"/>
      <c r="AD30" s="128"/>
      <c r="AE30" s="128"/>
      <c r="AF30" s="132">
        <v>1738</v>
      </c>
      <c r="AG30" s="131" t="s">
        <v>154</v>
      </c>
      <c r="AH30" s="128"/>
      <c r="AI30" s="128"/>
      <c r="AJ30" s="128"/>
      <c r="AK30" s="128"/>
      <c r="AL30" s="128"/>
      <c r="AM30" s="128"/>
      <c r="AN30" s="128"/>
      <c r="AO30" s="128"/>
      <c r="AP30" s="132"/>
      <c r="AQ30" s="128"/>
      <c r="AR30" s="128">
        <v>0</v>
      </c>
      <c r="AS30" s="128">
        <v>0</v>
      </c>
      <c r="AT30" s="128"/>
      <c r="AU30" s="128"/>
      <c r="AV30" s="128"/>
      <c r="AW30" s="128"/>
      <c r="AX30" s="129"/>
      <c r="AY30" s="153"/>
      <c r="AZ30" s="132"/>
      <c r="BA30" s="128"/>
      <c r="BB30" s="128"/>
      <c r="BC30" s="128"/>
      <c r="BD30" s="128"/>
      <c r="BE30" s="128">
        <v>0</v>
      </c>
      <c r="BF30" s="128"/>
      <c r="BG30" s="128"/>
      <c r="BH30" s="128"/>
      <c r="BI30" s="128"/>
      <c r="BJ30" s="132"/>
      <c r="BK30" s="128"/>
      <c r="BL30" s="128"/>
      <c r="BM30" s="128"/>
      <c r="BN30" s="128"/>
      <c r="BO30" s="128"/>
      <c r="BP30" s="128"/>
      <c r="BQ30" s="128">
        <v>0</v>
      </c>
      <c r="BR30" s="128"/>
      <c r="BS30" s="128"/>
      <c r="BT30" s="132"/>
      <c r="BU30" s="128"/>
      <c r="BV30" s="128"/>
      <c r="BW30" s="128"/>
      <c r="BX30" s="128"/>
      <c r="BY30" s="128"/>
      <c r="BZ30" s="128"/>
      <c r="CA30" s="128"/>
      <c r="CB30" s="128" t="s">
        <v>814</v>
      </c>
      <c r="CC30" s="128">
        <v>80000</v>
      </c>
      <c r="CD30" s="815"/>
      <c r="CE30" s="101">
        <f t="shared" si="0"/>
        <v>81738</v>
      </c>
    </row>
    <row r="31" spans="1:88" s="410" customFormat="1" ht="14.25" customHeight="1" x14ac:dyDescent="0.4">
      <c r="A31" s="805" t="s">
        <v>555</v>
      </c>
      <c r="B31" s="806"/>
      <c r="C31" s="137"/>
      <c r="D31" s="141"/>
      <c r="E31" s="141"/>
      <c r="F31" s="141"/>
      <c r="G31" s="141"/>
      <c r="H31" s="141"/>
      <c r="I31" s="154"/>
      <c r="J31" s="141"/>
      <c r="K31" s="141"/>
      <c r="L31" s="136"/>
      <c r="M31" s="137"/>
      <c r="N31" s="135">
        <v>1625</v>
      </c>
      <c r="O31" s="141"/>
      <c r="P31" s="141"/>
      <c r="Q31" s="141"/>
      <c r="R31" s="141"/>
      <c r="S31" s="141"/>
      <c r="T31" s="141" t="s">
        <v>178</v>
      </c>
      <c r="U31" s="141">
        <v>9739</v>
      </c>
      <c r="V31" s="138"/>
      <c r="W31" s="135"/>
      <c r="X31" s="141"/>
      <c r="Y31" s="141"/>
      <c r="Z31" s="141"/>
      <c r="AA31" s="154"/>
      <c r="AB31" s="141"/>
      <c r="AC31" s="141"/>
      <c r="AD31" s="141"/>
      <c r="AE31" s="141"/>
      <c r="AF31" s="138">
        <v>12071</v>
      </c>
      <c r="AG31" s="139" t="s">
        <v>155</v>
      </c>
      <c r="AH31" s="141"/>
      <c r="AI31" s="141"/>
      <c r="AJ31" s="141"/>
      <c r="AK31" s="412"/>
      <c r="AL31" s="141"/>
      <c r="AM31" s="141"/>
      <c r="AN31" s="141"/>
      <c r="AO31" s="141"/>
      <c r="AP31" s="138"/>
      <c r="AQ31" s="135"/>
      <c r="AR31" s="141">
        <v>0</v>
      </c>
      <c r="AS31" s="141">
        <v>0</v>
      </c>
      <c r="AT31" s="141"/>
      <c r="AU31" s="135"/>
      <c r="AV31" s="135"/>
      <c r="AW31" s="135"/>
      <c r="AX31" s="155"/>
      <c r="AY31" s="156" t="s">
        <v>156</v>
      </c>
      <c r="AZ31" s="138"/>
      <c r="BA31" s="135"/>
      <c r="BB31" s="141"/>
      <c r="BC31" s="141"/>
      <c r="BD31" s="141"/>
      <c r="BE31" s="154" t="s">
        <v>498</v>
      </c>
      <c r="BF31" s="141"/>
      <c r="BG31" s="141"/>
      <c r="BH31" s="141"/>
      <c r="BI31" s="141"/>
      <c r="BJ31" s="138"/>
      <c r="BK31" s="135"/>
      <c r="BL31" s="141"/>
      <c r="BM31" s="141"/>
      <c r="BN31" s="141"/>
      <c r="BO31" s="141"/>
      <c r="BP31" s="155"/>
      <c r="BQ31" s="154" t="s">
        <v>498</v>
      </c>
      <c r="BR31" s="141"/>
      <c r="BS31" s="141"/>
      <c r="BT31" s="138"/>
      <c r="BU31" s="135"/>
      <c r="BV31" s="141"/>
      <c r="BW31" s="141"/>
      <c r="BX31" s="141"/>
      <c r="BY31" s="141"/>
      <c r="BZ31" s="141"/>
      <c r="CA31" s="141"/>
      <c r="CB31" s="141"/>
      <c r="CC31" s="138" t="s">
        <v>499</v>
      </c>
      <c r="CD31" s="757">
        <f>+SUM(CE31:CE32)</f>
        <v>196066</v>
      </c>
      <c r="CE31" s="142">
        <f t="shared" si="0"/>
        <v>23435</v>
      </c>
    </row>
    <row r="32" spans="1:88" s="410" customFormat="1" ht="14.25" customHeight="1" x14ac:dyDescent="0.4">
      <c r="A32" s="813"/>
      <c r="B32" s="814"/>
      <c r="C32" s="145"/>
      <c r="D32" s="149"/>
      <c r="E32" s="149"/>
      <c r="F32" s="149"/>
      <c r="G32" s="149"/>
      <c r="H32" s="149"/>
      <c r="I32" s="157"/>
      <c r="J32" s="149"/>
      <c r="K32" s="149"/>
      <c r="L32" s="144"/>
      <c r="M32" s="145"/>
      <c r="N32" s="147" t="s">
        <v>180</v>
      </c>
      <c r="O32" s="149"/>
      <c r="P32" s="149"/>
      <c r="Q32" s="149"/>
      <c r="R32" s="149"/>
      <c r="S32" s="149"/>
      <c r="T32" s="149"/>
      <c r="U32" s="149"/>
      <c r="V32" s="146"/>
      <c r="W32" s="143"/>
      <c r="X32" s="149"/>
      <c r="Y32" s="149"/>
      <c r="Z32" s="149"/>
      <c r="AA32" s="157"/>
      <c r="AB32" s="149"/>
      <c r="AC32" s="149"/>
      <c r="AD32" s="149"/>
      <c r="AE32" s="149"/>
      <c r="AF32" s="146">
        <v>1131</v>
      </c>
      <c r="AG32" s="147" t="s">
        <v>157</v>
      </c>
      <c r="AH32" s="149"/>
      <c r="AI32" s="149"/>
      <c r="AJ32" s="149"/>
      <c r="AK32" s="413"/>
      <c r="AL32" s="149"/>
      <c r="AM32" s="149"/>
      <c r="AN32" s="149"/>
      <c r="AO32" s="149"/>
      <c r="AP32" s="146"/>
      <c r="AQ32" s="143"/>
      <c r="AR32" s="149">
        <v>0</v>
      </c>
      <c r="AS32" s="149">
        <v>0</v>
      </c>
      <c r="AT32" s="149"/>
      <c r="AU32" s="143"/>
      <c r="AV32" s="143"/>
      <c r="AW32" s="143"/>
      <c r="AX32" s="158"/>
      <c r="AY32" s="148">
        <v>1500</v>
      </c>
      <c r="AZ32" s="146"/>
      <c r="BA32" s="143"/>
      <c r="BB32" s="149"/>
      <c r="BC32" s="149"/>
      <c r="BD32" s="149"/>
      <c r="BE32" s="149">
        <v>0</v>
      </c>
      <c r="BF32" s="149"/>
      <c r="BG32" s="149"/>
      <c r="BH32" s="149"/>
      <c r="BI32" s="149"/>
      <c r="BJ32" s="146"/>
      <c r="BK32" s="143"/>
      <c r="BL32" s="149"/>
      <c r="BM32" s="149"/>
      <c r="BN32" s="149"/>
      <c r="BO32" s="149"/>
      <c r="BP32" s="158"/>
      <c r="BQ32" s="149">
        <v>0</v>
      </c>
      <c r="BR32" s="149"/>
      <c r="BS32" s="149"/>
      <c r="BT32" s="146"/>
      <c r="BU32" s="143"/>
      <c r="BV32" s="149"/>
      <c r="BW32" s="149"/>
      <c r="BX32" s="149"/>
      <c r="BY32" s="149"/>
      <c r="BZ32" s="149"/>
      <c r="CA32" s="149"/>
      <c r="CB32" s="149" t="s">
        <v>814</v>
      </c>
      <c r="CC32" s="146">
        <v>170000</v>
      </c>
      <c r="CD32" s="815"/>
      <c r="CE32" s="150">
        <f t="shared" si="0"/>
        <v>172631</v>
      </c>
    </row>
    <row r="33" spans="1:83" s="410" customFormat="1" ht="14.25" customHeight="1" x14ac:dyDescent="0.4">
      <c r="A33" s="816" t="s">
        <v>158</v>
      </c>
      <c r="B33" s="817"/>
      <c r="C33" s="159"/>
      <c r="D33" s="111"/>
      <c r="E33" s="111"/>
      <c r="F33" s="111"/>
      <c r="G33" s="111"/>
      <c r="H33" s="111"/>
      <c r="I33" s="111"/>
      <c r="J33" s="111"/>
      <c r="K33" s="111"/>
      <c r="L33" s="160"/>
      <c r="M33" s="556"/>
      <c r="N33" s="141">
        <v>839</v>
      </c>
      <c r="O33" s="111"/>
      <c r="P33" s="111"/>
      <c r="Q33" s="111"/>
      <c r="R33" s="111"/>
      <c r="S33" s="111"/>
      <c r="T33" s="111" t="s">
        <v>159</v>
      </c>
      <c r="U33" s="111">
        <v>59</v>
      </c>
      <c r="V33" s="161"/>
      <c r="W33" s="116"/>
      <c r="X33" s="111"/>
      <c r="Y33" s="111">
        <v>6251</v>
      </c>
      <c r="Z33" s="111">
        <v>48464</v>
      </c>
      <c r="AA33" s="111"/>
      <c r="AB33" s="111">
        <v>740</v>
      </c>
      <c r="AC33" s="111"/>
      <c r="AD33" s="111"/>
      <c r="AE33" s="117" t="s">
        <v>160</v>
      </c>
      <c r="AF33" s="114">
        <v>264</v>
      </c>
      <c r="AG33" s="162">
        <v>1015</v>
      </c>
      <c r="AH33" s="163"/>
      <c r="AI33" s="111">
        <v>480</v>
      </c>
      <c r="AJ33" s="111">
        <v>672</v>
      </c>
      <c r="AK33" s="113" t="s">
        <v>161</v>
      </c>
      <c r="AL33" s="111"/>
      <c r="AM33" s="111"/>
      <c r="AN33" s="111"/>
      <c r="AO33" s="111"/>
      <c r="AP33" s="114"/>
      <c r="AQ33" s="116"/>
      <c r="AR33" s="111">
        <v>8749.6118474438736</v>
      </c>
      <c r="AS33" s="111">
        <v>10077.388152556128</v>
      </c>
      <c r="AT33" s="111"/>
      <c r="AU33" s="116"/>
      <c r="AV33" s="116"/>
      <c r="AW33" s="116"/>
      <c r="AX33" s="112"/>
      <c r="AY33" s="118"/>
      <c r="AZ33" s="114">
        <v>500</v>
      </c>
      <c r="BA33" s="115" t="s">
        <v>495</v>
      </c>
      <c r="BB33" s="111"/>
      <c r="BC33" s="111"/>
      <c r="BD33" s="111"/>
      <c r="BE33" s="111">
        <v>0</v>
      </c>
      <c r="BF33" s="117"/>
      <c r="BG33" s="111"/>
      <c r="BH33" s="111"/>
      <c r="BI33" s="111"/>
      <c r="BJ33" s="114">
        <v>332500</v>
      </c>
      <c r="BK33" s="414" t="s">
        <v>162</v>
      </c>
      <c r="BL33" s="111"/>
      <c r="BM33" s="111"/>
      <c r="BN33" s="111"/>
      <c r="BO33" s="111"/>
      <c r="BP33" s="160"/>
      <c r="BQ33" s="111"/>
      <c r="BR33" s="111"/>
      <c r="BS33" s="111"/>
      <c r="BT33" s="114">
        <v>500</v>
      </c>
      <c r="BU33" s="115" t="s">
        <v>495</v>
      </c>
      <c r="BV33" s="111"/>
      <c r="BW33" s="111"/>
      <c r="BX33" s="111">
        <v>62400</v>
      </c>
      <c r="BY33" s="452" t="s">
        <v>557</v>
      </c>
      <c r="BZ33" s="111"/>
      <c r="CA33" s="111"/>
      <c r="CB33" s="117"/>
      <c r="CC33" s="114">
        <v>0</v>
      </c>
      <c r="CD33" s="757">
        <f>+SUM(CE33:CE37)</f>
        <v>542119</v>
      </c>
      <c r="CE33" s="119">
        <f t="shared" si="0"/>
        <v>473511</v>
      </c>
    </row>
    <row r="34" spans="1:83" s="410" customFormat="1" ht="14.25" customHeight="1" x14ac:dyDescent="0.4">
      <c r="A34" s="818"/>
      <c r="B34" s="819"/>
      <c r="C34" s="120"/>
      <c r="D34" s="120"/>
      <c r="E34" s="120"/>
      <c r="F34" s="120"/>
      <c r="G34" s="120"/>
      <c r="H34" s="120"/>
      <c r="I34" s="120"/>
      <c r="J34" s="120"/>
      <c r="K34" s="120"/>
      <c r="L34" s="121"/>
      <c r="M34" s="122"/>
      <c r="N34" s="123" t="s">
        <v>163</v>
      </c>
      <c r="O34" s="120"/>
      <c r="P34" s="120"/>
      <c r="Q34" s="120"/>
      <c r="R34" s="120"/>
      <c r="S34" s="120"/>
      <c r="T34" s="120"/>
      <c r="U34" s="120"/>
      <c r="V34" s="124"/>
      <c r="W34" s="120"/>
      <c r="X34" s="120"/>
      <c r="Y34" s="120"/>
      <c r="Z34" s="120" t="s">
        <v>164</v>
      </c>
      <c r="AA34" s="120">
        <v>22260</v>
      </c>
      <c r="AB34" s="123" t="s">
        <v>165</v>
      </c>
      <c r="AC34" s="120"/>
      <c r="AD34" s="120"/>
      <c r="AE34" s="120"/>
      <c r="AF34" s="124">
        <v>5994</v>
      </c>
      <c r="AG34" s="123" t="s">
        <v>166</v>
      </c>
      <c r="AH34" s="120"/>
      <c r="AI34" s="120"/>
      <c r="AJ34" s="120"/>
      <c r="AK34" s="120"/>
      <c r="AL34" s="120"/>
      <c r="AM34" s="120"/>
      <c r="AN34" s="120"/>
      <c r="AO34" s="120"/>
      <c r="AP34" s="124"/>
      <c r="AQ34" s="120"/>
      <c r="AR34" s="123" t="s">
        <v>502</v>
      </c>
      <c r="AS34" s="120"/>
      <c r="AT34" s="120"/>
      <c r="AU34" s="120"/>
      <c r="AV34" s="120"/>
      <c r="AW34" s="120"/>
      <c r="AX34" s="121"/>
      <c r="AY34" s="125"/>
      <c r="AZ34" s="124"/>
      <c r="BA34" s="123"/>
      <c r="BB34" s="120"/>
      <c r="BC34" s="120"/>
      <c r="BD34" s="120"/>
      <c r="BE34" s="120">
        <v>0</v>
      </c>
      <c r="BF34" s="120"/>
      <c r="BG34" s="120"/>
      <c r="BH34" s="120"/>
      <c r="BI34" s="120"/>
      <c r="BJ34" s="124">
        <v>500</v>
      </c>
      <c r="BK34" s="123" t="s">
        <v>495</v>
      </c>
      <c r="BL34" s="120"/>
      <c r="BM34" s="120"/>
      <c r="BN34" s="120"/>
      <c r="BO34" s="120"/>
      <c r="BP34" s="120"/>
      <c r="BQ34" s="120">
        <v>0</v>
      </c>
      <c r="BR34" s="120"/>
      <c r="BS34" s="120"/>
      <c r="BT34" s="124"/>
      <c r="BU34" s="120"/>
      <c r="BV34" s="120"/>
      <c r="BW34" s="120"/>
      <c r="BX34" s="120"/>
      <c r="BY34" s="120"/>
      <c r="BZ34" s="126"/>
      <c r="CA34" s="126"/>
      <c r="CB34" s="120"/>
      <c r="CC34" s="120">
        <v>0</v>
      </c>
      <c r="CD34" s="811"/>
      <c r="CE34" s="127">
        <f t="shared" si="0"/>
        <v>28754</v>
      </c>
    </row>
    <row r="35" spans="1:83" s="410" customFormat="1" ht="14.25" customHeight="1" x14ac:dyDescent="0.4">
      <c r="A35" s="818"/>
      <c r="B35" s="819"/>
      <c r="C35" s="120"/>
      <c r="D35" s="120"/>
      <c r="E35" s="120"/>
      <c r="F35" s="120"/>
      <c r="G35" s="120"/>
      <c r="H35" s="120"/>
      <c r="I35" s="120"/>
      <c r="J35" s="120"/>
      <c r="K35" s="120"/>
      <c r="L35" s="121"/>
      <c r="M35" s="122"/>
      <c r="N35" s="120"/>
      <c r="O35" s="120"/>
      <c r="P35" s="120"/>
      <c r="Q35" s="120"/>
      <c r="R35" s="120"/>
      <c r="S35" s="120"/>
      <c r="T35" s="120"/>
      <c r="U35" s="120"/>
      <c r="V35" s="124"/>
      <c r="W35" s="120"/>
      <c r="X35" s="120"/>
      <c r="Y35" s="120"/>
      <c r="Z35" s="120"/>
      <c r="AA35" s="123" t="s">
        <v>167</v>
      </c>
      <c r="AB35" s="120"/>
      <c r="AC35" s="120"/>
      <c r="AD35" s="120"/>
      <c r="AE35" s="120"/>
      <c r="AF35" s="124">
        <v>4216</v>
      </c>
      <c r="AG35" s="123" t="s">
        <v>168</v>
      </c>
      <c r="AH35" s="120"/>
      <c r="AI35" s="120"/>
      <c r="AJ35" s="120"/>
      <c r="AK35" s="120"/>
      <c r="AL35" s="120"/>
      <c r="AM35" s="120"/>
      <c r="AN35" s="120"/>
      <c r="AO35" s="120"/>
      <c r="AP35" s="124"/>
      <c r="AQ35" s="120"/>
      <c r="AR35" s="120">
        <v>0</v>
      </c>
      <c r="AS35" s="120">
        <v>0</v>
      </c>
      <c r="AT35" s="120"/>
      <c r="AU35" s="120"/>
      <c r="AV35" s="120"/>
      <c r="AW35" s="120"/>
      <c r="AX35" s="121"/>
      <c r="AY35" s="125"/>
      <c r="AZ35" s="124">
        <v>5000</v>
      </c>
      <c r="BA35" s="123" t="s">
        <v>168</v>
      </c>
      <c r="BB35" s="120"/>
      <c r="BC35" s="120"/>
      <c r="BD35" s="120"/>
      <c r="BE35" s="120">
        <v>5000</v>
      </c>
      <c r="BF35" s="123" t="s">
        <v>168</v>
      </c>
      <c r="BG35" s="120"/>
      <c r="BH35" s="120"/>
      <c r="BI35" s="120"/>
      <c r="BJ35" s="124"/>
      <c r="BK35" s="120"/>
      <c r="BL35" s="120"/>
      <c r="BM35" s="120"/>
      <c r="BN35" s="120"/>
      <c r="BO35" s="120"/>
      <c r="BP35" s="120"/>
      <c r="BQ35" s="120">
        <v>3000</v>
      </c>
      <c r="BR35" s="123" t="s">
        <v>168</v>
      </c>
      <c r="BS35" s="120"/>
      <c r="BT35" s="124"/>
      <c r="BU35" s="120"/>
      <c r="BV35" s="120"/>
      <c r="BW35" s="120">
        <v>3000</v>
      </c>
      <c r="BX35" s="123" t="s">
        <v>168</v>
      </c>
      <c r="BY35" s="120"/>
      <c r="BZ35" s="126"/>
      <c r="CA35" s="126"/>
      <c r="CB35" s="120"/>
      <c r="CC35" s="120">
        <v>15000</v>
      </c>
      <c r="CD35" s="811"/>
      <c r="CE35" s="127">
        <f t="shared" si="0"/>
        <v>35216</v>
      </c>
    </row>
    <row r="36" spans="1:83" s="410" customFormat="1" ht="14.25" customHeight="1" x14ac:dyDescent="0.4">
      <c r="A36" s="818"/>
      <c r="B36" s="819"/>
      <c r="C36" s="120"/>
      <c r="D36" s="120"/>
      <c r="E36" s="120"/>
      <c r="F36" s="120"/>
      <c r="G36" s="120"/>
      <c r="H36" s="120"/>
      <c r="I36" s="120"/>
      <c r="J36" s="120"/>
      <c r="K36" s="120"/>
      <c r="L36" s="121"/>
      <c r="M36" s="122"/>
      <c r="N36" s="120"/>
      <c r="O36" s="120"/>
      <c r="P36" s="120"/>
      <c r="Q36" s="120"/>
      <c r="R36" s="120"/>
      <c r="S36" s="120"/>
      <c r="T36" s="120"/>
      <c r="U36" s="120"/>
      <c r="V36" s="124"/>
      <c r="W36" s="120"/>
      <c r="X36" s="120"/>
      <c r="Y36" s="120"/>
      <c r="Z36" s="120"/>
      <c r="AA36" s="120">
        <v>310</v>
      </c>
      <c r="AB36" s="123" t="s">
        <v>169</v>
      </c>
      <c r="AC36" s="120"/>
      <c r="AD36" s="120"/>
      <c r="AE36" s="120"/>
      <c r="AF36" s="124">
        <v>2370</v>
      </c>
      <c r="AG36" s="123" t="s">
        <v>170</v>
      </c>
      <c r="AH36" s="120"/>
      <c r="AI36" s="120"/>
      <c r="AJ36" s="120"/>
      <c r="AK36" s="120"/>
      <c r="AL36" s="120"/>
      <c r="AM36" s="120"/>
      <c r="AN36" s="120"/>
      <c r="AO36" s="120"/>
      <c r="AP36" s="124"/>
      <c r="AQ36" s="120"/>
      <c r="AR36" s="120">
        <v>0</v>
      </c>
      <c r="AS36" s="120">
        <v>0</v>
      </c>
      <c r="AT36" s="120"/>
      <c r="AU36" s="120"/>
      <c r="AV36" s="120"/>
      <c r="AW36" s="120"/>
      <c r="AX36" s="121"/>
      <c r="AY36" s="125"/>
      <c r="AZ36" s="152"/>
      <c r="BA36" s="123"/>
      <c r="BB36" s="120"/>
      <c r="BC36" s="120"/>
      <c r="BD36" s="120"/>
      <c r="BE36" s="120">
        <v>0</v>
      </c>
      <c r="BF36" s="120"/>
      <c r="BG36" s="120"/>
      <c r="BH36" s="120"/>
      <c r="BI36" s="120"/>
      <c r="BJ36" s="124"/>
      <c r="BK36" s="120"/>
      <c r="BL36" s="120"/>
      <c r="BM36" s="120"/>
      <c r="BN36" s="120"/>
      <c r="BO36" s="120"/>
      <c r="BP36" s="120"/>
      <c r="BQ36" s="120">
        <v>0</v>
      </c>
      <c r="BR36" s="120"/>
      <c r="BS36" s="120"/>
      <c r="BT36" s="124"/>
      <c r="BU36" s="120"/>
      <c r="BV36" s="120"/>
      <c r="BW36" s="120"/>
      <c r="BX36" s="120"/>
      <c r="BY36" s="120"/>
      <c r="BZ36" s="120"/>
      <c r="CA36" s="120"/>
      <c r="CB36" s="120"/>
      <c r="CC36" s="120" t="s">
        <v>556</v>
      </c>
      <c r="CD36" s="811"/>
      <c r="CE36" s="127">
        <f t="shared" si="0"/>
        <v>2680</v>
      </c>
    </row>
    <row r="37" spans="1:83" s="410" customFormat="1" ht="14.25" customHeight="1" x14ac:dyDescent="0.4">
      <c r="A37" s="820"/>
      <c r="B37" s="821"/>
      <c r="C37" s="128"/>
      <c r="D37" s="128"/>
      <c r="E37" s="128"/>
      <c r="F37" s="128"/>
      <c r="G37" s="128"/>
      <c r="H37" s="128"/>
      <c r="I37" s="128"/>
      <c r="J37" s="128"/>
      <c r="K37" s="128"/>
      <c r="L37" s="129"/>
      <c r="M37" s="130"/>
      <c r="N37" s="128"/>
      <c r="O37" s="128"/>
      <c r="P37" s="128"/>
      <c r="Q37" s="128"/>
      <c r="R37" s="128"/>
      <c r="S37" s="128"/>
      <c r="T37" s="128"/>
      <c r="U37" s="128"/>
      <c r="V37" s="132"/>
      <c r="W37" s="128"/>
      <c r="X37" s="128"/>
      <c r="Y37" s="128"/>
      <c r="Z37" s="128"/>
      <c r="AA37" s="128"/>
      <c r="AB37" s="128"/>
      <c r="AC37" s="128"/>
      <c r="AD37" s="128"/>
      <c r="AE37" s="128"/>
      <c r="AF37" s="132">
        <v>1958</v>
      </c>
      <c r="AG37" s="131" t="s">
        <v>171</v>
      </c>
      <c r="AH37" s="128"/>
      <c r="AI37" s="128"/>
      <c r="AJ37" s="128"/>
      <c r="AK37" s="128"/>
      <c r="AL37" s="128"/>
      <c r="AM37" s="128"/>
      <c r="AN37" s="128"/>
      <c r="AO37" s="128" t="s">
        <v>509</v>
      </c>
      <c r="AP37" s="132"/>
      <c r="AQ37" s="128"/>
      <c r="AR37" s="131" t="s">
        <v>503</v>
      </c>
      <c r="AS37" s="128"/>
      <c r="AT37" s="128"/>
      <c r="AU37" s="128"/>
      <c r="AV37" s="128"/>
      <c r="AW37" s="128"/>
      <c r="AX37" s="129"/>
      <c r="AY37" s="153"/>
      <c r="AZ37" s="132"/>
      <c r="BA37" s="128"/>
      <c r="BB37" s="128"/>
      <c r="BC37" s="128"/>
      <c r="BD37" s="128"/>
      <c r="BE37" s="128">
        <v>0</v>
      </c>
      <c r="BF37" s="128"/>
      <c r="BG37" s="128"/>
      <c r="BH37" s="128"/>
      <c r="BI37" s="128"/>
      <c r="BJ37" s="132"/>
      <c r="BK37" s="128"/>
      <c r="BL37" s="128"/>
      <c r="BM37" s="128"/>
      <c r="BN37" s="128"/>
      <c r="BO37" s="128"/>
      <c r="BP37" s="128"/>
      <c r="BQ37" s="128">
        <v>0</v>
      </c>
      <c r="BR37" s="128"/>
      <c r="BS37" s="128"/>
      <c r="BT37" s="132"/>
      <c r="BU37" s="128"/>
      <c r="BV37" s="128"/>
      <c r="BW37" s="128"/>
      <c r="BX37" s="128"/>
      <c r="BY37" s="128"/>
      <c r="BZ37" s="128"/>
      <c r="CA37" s="128"/>
      <c r="CB37" s="128"/>
      <c r="CC37" s="128">
        <v>0</v>
      </c>
      <c r="CD37" s="815"/>
      <c r="CE37" s="101">
        <f t="shared" si="0"/>
        <v>1958</v>
      </c>
    </row>
    <row r="38" spans="1:83" s="410" customFormat="1" ht="14.25" customHeight="1" x14ac:dyDescent="0.4">
      <c r="A38" s="805" t="s">
        <v>172</v>
      </c>
      <c r="B38" s="806"/>
      <c r="C38" s="135"/>
      <c r="D38" s="135"/>
      <c r="E38" s="135"/>
      <c r="F38" s="135"/>
      <c r="G38" s="135"/>
      <c r="H38" s="135"/>
      <c r="I38" s="135"/>
      <c r="J38" s="135"/>
      <c r="K38" s="164">
        <v>3649</v>
      </c>
      <c r="L38" s="136"/>
      <c r="M38" s="137"/>
      <c r="N38" s="135">
        <v>395</v>
      </c>
      <c r="O38" s="139" t="s">
        <v>173</v>
      </c>
      <c r="P38" s="135"/>
      <c r="Q38" s="135"/>
      <c r="R38" s="135"/>
      <c r="S38" s="135"/>
      <c r="T38" s="135" t="s">
        <v>174</v>
      </c>
      <c r="U38" s="165">
        <v>3692</v>
      </c>
      <c r="V38" s="138"/>
      <c r="W38" s="135"/>
      <c r="X38" s="135"/>
      <c r="Y38" s="135"/>
      <c r="Z38" s="135"/>
      <c r="AA38" s="135"/>
      <c r="AB38" s="135"/>
      <c r="AC38" s="135"/>
      <c r="AD38" s="135"/>
      <c r="AE38" s="135"/>
      <c r="AF38" s="138">
        <v>1153</v>
      </c>
      <c r="AG38" s="166" t="s">
        <v>175</v>
      </c>
      <c r="AH38" s="135"/>
      <c r="AI38" s="135"/>
      <c r="AJ38" s="135"/>
      <c r="AK38" s="135"/>
      <c r="AL38" s="135"/>
      <c r="AM38" s="135">
        <v>2478</v>
      </c>
      <c r="AN38" s="135">
        <v>1698</v>
      </c>
      <c r="AO38" s="135">
        <v>5111</v>
      </c>
      <c r="AP38" s="138">
        <v>548</v>
      </c>
      <c r="AQ38" s="135">
        <v>4811</v>
      </c>
      <c r="AR38" s="135">
        <v>8364.7829621194542</v>
      </c>
      <c r="AS38" s="135">
        <v>9634.1604851639295</v>
      </c>
      <c r="AT38" s="135"/>
      <c r="AU38" s="135">
        <v>1752</v>
      </c>
      <c r="AV38" s="135">
        <v>4528</v>
      </c>
      <c r="AW38" s="135"/>
      <c r="AX38" s="136"/>
      <c r="AY38" s="140"/>
      <c r="AZ38" s="138"/>
      <c r="BA38" s="135"/>
      <c r="BB38" s="135"/>
      <c r="BC38" s="135"/>
      <c r="BD38" s="135"/>
      <c r="BE38" s="135">
        <v>20000</v>
      </c>
      <c r="BF38" s="135"/>
      <c r="BG38" s="135"/>
      <c r="BH38" s="135"/>
      <c r="BI38" s="135"/>
      <c r="BJ38" s="138"/>
      <c r="BK38" s="135"/>
      <c r="BL38" s="135"/>
      <c r="BM38" s="135"/>
      <c r="BN38" s="135"/>
      <c r="BO38" s="135"/>
      <c r="BP38" s="135"/>
      <c r="BQ38" s="135">
        <v>20000</v>
      </c>
      <c r="BR38" s="135"/>
      <c r="BS38" s="135"/>
      <c r="BT38" s="138"/>
      <c r="BU38" s="135"/>
      <c r="BV38" s="135"/>
      <c r="BW38" s="135"/>
      <c r="BX38" s="135"/>
      <c r="BY38" s="135"/>
      <c r="BZ38" s="135"/>
      <c r="CA38" s="135"/>
      <c r="CB38" s="135"/>
      <c r="CC38" s="135">
        <v>20000</v>
      </c>
      <c r="CD38" s="757">
        <f>+SUM(CE38:CE39)</f>
        <v>109499.94344728338</v>
      </c>
      <c r="CE38" s="142">
        <f t="shared" si="0"/>
        <v>107813.94344728338</v>
      </c>
    </row>
    <row r="39" spans="1:83" s="410" customFormat="1" ht="14.25" customHeight="1" x14ac:dyDescent="0.4">
      <c r="A39" s="813"/>
      <c r="B39" s="814"/>
      <c r="C39" s="143"/>
      <c r="D39" s="143"/>
      <c r="E39" s="143"/>
      <c r="F39" s="143"/>
      <c r="G39" s="143"/>
      <c r="H39" s="143"/>
      <c r="I39" s="143"/>
      <c r="J39" s="143"/>
      <c r="K39" s="591" t="s">
        <v>832</v>
      </c>
      <c r="L39" s="144"/>
      <c r="M39" s="145"/>
      <c r="N39" s="143"/>
      <c r="O39" s="143"/>
      <c r="P39" s="143"/>
      <c r="Q39" s="143"/>
      <c r="R39" s="143"/>
      <c r="S39" s="143"/>
      <c r="T39" s="143"/>
      <c r="U39" s="143"/>
      <c r="V39" s="146"/>
      <c r="W39" s="143"/>
      <c r="X39" s="143"/>
      <c r="Y39" s="143"/>
      <c r="Z39" s="143"/>
      <c r="AA39" s="143"/>
      <c r="AB39" s="143"/>
      <c r="AC39" s="143"/>
      <c r="AD39" s="143"/>
      <c r="AE39" s="143"/>
      <c r="AF39" s="146"/>
      <c r="AG39" s="143"/>
      <c r="AH39" s="143"/>
      <c r="AI39" s="143"/>
      <c r="AJ39" s="143"/>
      <c r="AK39" s="143"/>
      <c r="AL39" s="143"/>
      <c r="AM39" s="143" t="s">
        <v>573</v>
      </c>
      <c r="AN39" s="143"/>
      <c r="AO39" s="143"/>
      <c r="AP39" s="146"/>
      <c r="AQ39" s="143" t="s">
        <v>176</v>
      </c>
      <c r="AR39" s="143">
        <v>1642</v>
      </c>
      <c r="AS39" s="143">
        <v>44</v>
      </c>
      <c r="AT39" s="143"/>
      <c r="AU39" s="143"/>
      <c r="AV39" s="143"/>
      <c r="AW39" s="143"/>
      <c r="AX39" s="144"/>
      <c r="AY39" s="148"/>
      <c r="AZ39" s="146"/>
      <c r="BA39" s="143"/>
      <c r="BB39" s="143"/>
      <c r="BC39" s="143"/>
      <c r="BD39" s="143"/>
      <c r="BE39" s="147" t="s">
        <v>493</v>
      </c>
      <c r="BF39" s="143"/>
      <c r="BG39" s="143"/>
      <c r="BH39" s="143"/>
      <c r="BI39" s="143"/>
      <c r="BJ39" s="146"/>
      <c r="BK39" s="143"/>
      <c r="BL39" s="143"/>
      <c r="BM39" s="143"/>
      <c r="BN39" s="143"/>
      <c r="BO39" s="143"/>
      <c r="BP39" s="143"/>
      <c r="BQ39" s="147" t="s">
        <v>493</v>
      </c>
      <c r="BR39" s="143"/>
      <c r="BS39" s="143"/>
      <c r="BT39" s="146"/>
      <c r="BU39" s="143"/>
      <c r="BV39" s="143"/>
      <c r="BW39" s="143"/>
      <c r="BX39" s="143"/>
      <c r="BY39" s="143"/>
      <c r="BZ39" s="143"/>
      <c r="CA39" s="143"/>
      <c r="CB39" s="143"/>
      <c r="CC39" s="143" t="s">
        <v>494</v>
      </c>
      <c r="CD39" s="815"/>
      <c r="CE39" s="150">
        <f t="shared" si="0"/>
        <v>1686</v>
      </c>
    </row>
    <row r="40" spans="1:83" s="410" customFormat="1" ht="14.25" customHeight="1" x14ac:dyDescent="0.4">
      <c r="A40" s="805" t="s">
        <v>177</v>
      </c>
      <c r="B40" s="806"/>
      <c r="C40" s="116"/>
      <c r="D40" s="116"/>
      <c r="E40" s="116"/>
      <c r="F40" s="116"/>
      <c r="G40" s="116"/>
      <c r="H40" s="116"/>
      <c r="I40" s="116"/>
      <c r="J40" s="116"/>
      <c r="K40" s="116"/>
      <c r="L40" s="167"/>
      <c r="M40" s="110"/>
      <c r="N40" s="116"/>
      <c r="O40" s="116"/>
      <c r="P40" s="116"/>
      <c r="Q40" s="116"/>
      <c r="R40" s="116"/>
      <c r="S40" s="116"/>
      <c r="T40" s="116" t="s">
        <v>181</v>
      </c>
      <c r="U40" s="116">
        <v>2160</v>
      </c>
      <c r="V40" s="114"/>
      <c r="W40" s="116"/>
      <c r="X40" s="116"/>
      <c r="Y40" s="116"/>
      <c r="Z40" s="116"/>
      <c r="AA40" s="116"/>
      <c r="AB40" s="116">
        <v>317</v>
      </c>
      <c r="AC40" s="116">
        <v>38</v>
      </c>
      <c r="AD40" s="115"/>
      <c r="AE40" s="116"/>
      <c r="AF40" s="114">
        <v>6</v>
      </c>
      <c r="AG40" s="115" t="s">
        <v>179</v>
      </c>
      <c r="AH40" s="116"/>
      <c r="AI40" s="116"/>
      <c r="AJ40" s="116"/>
      <c r="AK40" s="116"/>
      <c r="AL40" s="116"/>
      <c r="AM40" s="116">
        <v>42</v>
      </c>
      <c r="AN40" s="116">
        <v>1334</v>
      </c>
      <c r="AO40" s="116"/>
      <c r="AP40" s="114"/>
      <c r="AQ40" s="116"/>
      <c r="AR40" s="116" t="s">
        <v>176</v>
      </c>
      <c r="AS40" s="116"/>
      <c r="AT40" s="116"/>
      <c r="AU40" s="116"/>
      <c r="AV40" s="116"/>
      <c r="AW40" s="116"/>
      <c r="AX40" s="167"/>
      <c r="AY40" s="118"/>
      <c r="AZ40" s="114"/>
      <c r="BA40" s="116"/>
      <c r="BB40" s="116"/>
      <c r="BC40" s="116"/>
      <c r="BD40" s="116"/>
      <c r="BE40" s="116">
        <v>0</v>
      </c>
      <c r="BF40" s="116"/>
      <c r="BG40" s="116"/>
      <c r="BH40" s="116"/>
      <c r="BI40" s="116"/>
      <c r="BJ40" s="114"/>
      <c r="BK40" s="116"/>
      <c r="BL40" s="116"/>
      <c r="BM40" s="116"/>
      <c r="BN40" s="116"/>
      <c r="BO40" s="116"/>
      <c r="BP40" s="116"/>
      <c r="BQ40" s="116">
        <v>0</v>
      </c>
      <c r="BR40" s="116"/>
      <c r="BS40" s="116"/>
      <c r="BT40" s="114"/>
      <c r="BU40" s="116"/>
      <c r="BV40" s="116"/>
      <c r="BW40" s="116"/>
      <c r="BX40" s="116"/>
      <c r="BY40" s="116"/>
      <c r="BZ40" s="116"/>
      <c r="CA40" s="116"/>
      <c r="CB40" s="116"/>
      <c r="CC40" s="116">
        <v>0</v>
      </c>
      <c r="CD40" s="757">
        <f>+SUM(CE40:CE49)</f>
        <v>18824</v>
      </c>
      <c r="CE40" s="119">
        <f t="shared" si="0"/>
        <v>3897</v>
      </c>
    </row>
    <row r="41" spans="1:83" s="410" customFormat="1" ht="14.25" customHeight="1" x14ac:dyDescent="0.4">
      <c r="A41" s="807"/>
      <c r="B41" s="808"/>
      <c r="C41" s="120"/>
      <c r="D41" s="120"/>
      <c r="E41" s="120"/>
      <c r="F41" s="120"/>
      <c r="G41" s="120"/>
      <c r="H41" s="120"/>
      <c r="I41" s="120"/>
      <c r="J41" s="120"/>
      <c r="K41" s="120"/>
      <c r="L41" s="121"/>
      <c r="M41" s="122"/>
      <c r="N41" s="123"/>
      <c r="O41" s="120"/>
      <c r="P41" s="120"/>
      <c r="Q41" s="120"/>
      <c r="R41" s="120"/>
      <c r="S41" s="120"/>
      <c r="T41" s="120" t="s">
        <v>184</v>
      </c>
      <c r="U41" s="120">
        <v>2529</v>
      </c>
      <c r="V41" s="124"/>
      <c r="W41" s="120"/>
      <c r="X41" s="120"/>
      <c r="Y41" s="120"/>
      <c r="Z41" s="120"/>
      <c r="AA41" s="120"/>
      <c r="AB41" s="120"/>
      <c r="AC41" s="120" t="s">
        <v>182</v>
      </c>
      <c r="AD41" s="120"/>
      <c r="AE41" s="120"/>
      <c r="AF41" s="124">
        <v>5779</v>
      </c>
      <c r="AG41" s="123" t="s">
        <v>183</v>
      </c>
      <c r="AH41" s="120"/>
      <c r="AI41" s="120"/>
      <c r="AJ41" s="120"/>
      <c r="AK41" s="120"/>
      <c r="AL41" s="120"/>
      <c r="AM41" s="120"/>
      <c r="AN41" s="120"/>
      <c r="AO41" s="120"/>
      <c r="AP41" s="124"/>
      <c r="AQ41" s="120"/>
      <c r="AR41" s="120"/>
      <c r="AS41" s="120"/>
      <c r="AT41" s="120"/>
      <c r="AU41" s="120"/>
      <c r="AV41" s="120"/>
      <c r="AW41" s="120"/>
      <c r="AX41" s="121"/>
      <c r="AY41" s="125"/>
      <c r="AZ41" s="124"/>
      <c r="BA41" s="120"/>
      <c r="BB41" s="120"/>
      <c r="BC41" s="120"/>
      <c r="BD41" s="120"/>
      <c r="BE41" s="120">
        <v>0</v>
      </c>
      <c r="BF41" s="120"/>
      <c r="BG41" s="120"/>
      <c r="BH41" s="120"/>
      <c r="BI41" s="120"/>
      <c r="BJ41" s="124"/>
      <c r="BK41" s="120"/>
      <c r="BL41" s="120"/>
      <c r="BM41" s="120"/>
      <c r="BN41" s="120"/>
      <c r="BO41" s="120"/>
      <c r="BP41" s="120"/>
      <c r="BQ41" s="120">
        <v>0</v>
      </c>
      <c r="BR41" s="120"/>
      <c r="BS41" s="120"/>
      <c r="BT41" s="124"/>
      <c r="BU41" s="120"/>
      <c r="BV41" s="120"/>
      <c r="BW41" s="120"/>
      <c r="BX41" s="120"/>
      <c r="BY41" s="120"/>
      <c r="BZ41" s="120"/>
      <c r="CA41" s="120"/>
      <c r="CB41" s="120"/>
      <c r="CC41" s="120">
        <v>0</v>
      </c>
      <c r="CD41" s="811"/>
      <c r="CE41" s="127">
        <f t="shared" si="0"/>
        <v>8308</v>
      </c>
    </row>
    <row r="42" spans="1:83" s="410" customFormat="1" ht="14.25" customHeight="1" x14ac:dyDescent="0.4">
      <c r="A42" s="807"/>
      <c r="B42" s="808"/>
      <c r="C42" s="120"/>
      <c r="D42" s="120"/>
      <c r="E42" s="120"/>
      <c r="F42" s="120"/>
      <c r="G42" s="120"/>
      <c r="H42" s="120"/>
      <c r="I42" s="120"/>
      <c r="J42" s="120"/>
      <c r="K42" s="120"/>
      <c r="L42" s="121"/>
      <c r="M42" s="122"/>
      <c r="N42" s="120"/>
      <c r="O42" s="120"/>
      <c r="P42" s="120"/>
      <c r="Q42" s="120"/>
      <c r="R42" s="120"/>
      <c r="S42" s="120"/>
      <c r="T42" s="120"/>
      <c r="U42" s="120">
        <v>326</v>
      </c>
      <c r="V42" s="152" t="s">
        <v>186</v>
      </c>
      <c r="W42" s="120"/>
      <c r="X42" s="120"/>
      <c r="Y42" s="120"/>
      <c r="Z42" s="120"/>
      <c r="AA42" s="120"/>
      <c r="AB42" s="120"/>
      <c r="AC42" s="120"/>
      <c r="AD42" s="120"/>
      <c r="AE42" s="120"/>
      <c r="AF42" s="124">
        <v>1113</v>
      </c>
      <c r="AG42" s="123" t="s">
        <v>185</v>
      </c>
      <c r="AH42" s="120"/>
      <c r="AI42" s="120"/>
      <c r="AJ42" s="120"/>
      <c r="AK42" s="120"/>
      <c r="AL42" s="120"/>
      <c r="AM42" s="120"/>
      <c r="AN42" s="120"/>
      <c r="AO42" s="120"/>
      <c r="AP42" s="124"/>
      <c r="AQ42" s="120"/>
      <c r="AR42" s="120"/>
      <c r="AS42" s="120"/>
      <c r="AT42" s="120"/>
      <c r="AU42" s="120"/>
      <c r="AV42" s="120"/>
      <c r="AW42" s="120"/>
      <c r="AX42" s="121"/>
      <c r="AY42" s="125"/>
      <c r="AZ42" s="124"/>
      <c r="BA42" s="120"/>
      <c r="BB42" s="120"/>
      <c r="BC42" s="120"/>
      <c r="BD42" s="120"/>
      <c r="BE42" s="120">
        <v>0</v>
      </c>
      <c r="BF42" s="120"/>
      <c r="BG42" s="120"/>
      <c r="BH42" s="120"/>
      <c r="BI42" s="120"/>
      <c r="BJ42" s="124"/>
      <c r="BK42" s="120"/>
      <c r="BL42" s="120"/>
      <c r="BM42" s="120"/>
      <c r="BN42" s="120"/>
      <c r="BO42" s="120"/>
      <c r="BP42" s="120"/>
      <c r="BQ42" s="120">
        <v>0</v>
      </c>
      <c r="BR42" s="120"/>
      <c r="BS42" s="120"/>
      <c r="BT42" s="124"/>
      <c r="BU42" s="120"/>
      <c r="BV42" s="120"/>
      <c r="BW42" s="120"/>
      <c r="BX42" s="120"/>
      <c r="BY42" s="120"/>
      <c r="BZ42" s="120"/>
      <c r="CA42" s="120"/>
      <c r="CB42" s="120"/>
      <c r="CC42" s="120">
        <v>0</v>
      </c>
      <c r="CD42" s="811"/>
      <c r="CE42" s="127">
        <f t="shared" si="0"/>
        <v>1439</v>
      </c>
    </row>
    <row r="43" spans="1:83" s="410" customFormat="1" ht="14.25" customHeight="1" x14ac:dyDescent="0.4">
      <c r="A43" s="807"/>
      <c r="B43" s="808"/>
      <c r="C43" s="120"/>
      <c r="D43" s="120"/>
      <c r="E43" s="120"/>
      <c r="F43" s="120"/>
      <c r="G43" s="120"/>
      <c r="H43" s="120"/>
      <c r="I43" s="120"/>
      <c r="J43" s="120"/>
      <c r="K43" s="120"/>
      <c r="L43" s="121"/>
      <c r="M43" s="122"/>
      <c r="N43" s="120"/>
      <c r="O43" s="120"/>
      <c r="P43" s="120"/>
      <c r="Q43" s="120"/>
      <c r="R43" s="120"/>
      <c r="S43" s="120"/>
      <c r="T43" s="120"/>
      <c r="U43" s="120"/>
      <c r="V43" s="152"/>
      <c r="W43" s="120"/>
      <c r="X43" s="120"/>
      <c r="Y43" s="120"/>
      <c r="Z43" s="120"/>
      <c r="AA43" s="120"/>
      <c r="AB43" s="120"/>
      <c r="AC43" s="120"/>
      <c r="AD43" s="120"/>
      <c r="AE43" s="120"/>
      <c r="AF43" s="124">
        <v>393</v>
      </c>
      <c r="AG43" s="123" t="s">
        <v>187</v>
      </c>
      <c r="AH43" s="120"/>
      <c r="AI43" s="120"/>
      <c r="AJ43" s="120"/>
      <c r="AK43" s="120"/>
      <c r="AL43" s="120"/>
      <c r="AM43" s="120"/>
      <c r="AN43" s="120"/>
      <c r="AO43" s="120"/>
      <c r="AP43" s="124"/>
      <c r="AQ43" s="120"/>
      <c r="AR43" s="120"/>
      <c r="AS43" s="120"/>
      <c r="AT43" s="120"/>
      <c r="AU43" s="120"/>
      <c r="AV43" s="120"/>
      <c r="AW43" s="120"/>
      <c r="AX43" s="121"/>
      <c r="AY43" s="125"/>
      <c r="AZ43" s="124"/>
      <c r="BA43" s="120"/>
      <c r="BB43" s="120"/>
      <c r="BC43" s="120"/>
      <c r="BD43" s="120"/>
      <c r="BE43" s="120">
        <v>0</v>
      </c>
      <c r="BF43" s="120"/>
      <c r="BG43" s="120"/>
      <c r="BH43" s="120"/>
      <c r="BI43" s="120"/>
      <c r="BJ43" s="124"/>
      <c r="BK43" s="120"/>
      <c r="BL43" s="120"/>
      <c r="BM43" s="120"/>
      <c r="BN43" s="120"/>
      <c r="BO43" s="120"/>
      <c r="BP43" s="120"/>
      <c r="BQ43" s="120">
        <v>0</v>
      </c>
      <c r="BR43" s="120"/>
      <c r="BS43" s="120"/>
      <c r="BT43" s="124"/>
      <c r="BU43" s="120"/>
      <c r="BV43" s="120"/>
      <c r="BW43" s="120"/>
      <c r="BX43" s="120"/>
      <c r="BY43" s="120"/>
      <c r="BZ43" s="120"/>
      <c r="CA43" s="120"/>
      <c r="CB43" s="120"/>
      <c r="CC43" s="120">
        <v>0</v>
      </c>
      <c r="CD43" s="811"/>
      <c r="CE43" s="127">
        <f t="shared" si="0"/>
        <v>393</v>
      </c>
    </row>
    <row r="44" spans="1:83" s="410" customFormat="1" ht="14.25" customHeight="1" x14ac:dyDescent="0.4">
      <c r="A44" s="807"/>
      <c r="B44" s="808"/>
      <c r="C44" s="120"/>
      <c r="D44" s="120"/>
      <c r="E44" s="120"/>
      <c r="F44" s="120"/>
      <c r="G44" s="120"/>
      <c r="H44" s="120"/>
      <c r="I44" s="120"/>
      <c r="J44" s="120"/>
      <c r="K44" s="120"/>
      <c r="L44" s="121"/>
      <c r="M44" s="122"/>
      <c r="N44" s="120"/>
      <c r="O44" s="120"/>
      <c r="P44" s="120"/>
      <c r="Q44" s="120"/>
      <c r="R44" s="120"/>
      <c r="S44" s="120"/>
      <c r="T44" s="120"/>
      <c r="U44" s="120"/>
      <c r="V44" s="124"/>
      <c r="W44" s="120"/>
      <c r="X44" s="120"/>
      <c r="Y44" s="120"/>
      <c r="Z44" s="120"/>
      <c r="AA44" s="120"/>
      <c r="AB44" s="120"/>
      <c r="AC44" s="120"/>
      <c r="AD44" s="120"/>
      <c r="AE44" s="120"/>
      <c r="AF44" s="124">
        <v>143</v>
      </c>
      <c r="AG44" s="123" t="s">
        <v>188</v>
      </c>
      <c r="AH44" s="120"/>
      <c r="AI44" s="120"/>
      <c r="AJ44" s="120"/>
      <c r="AK44" s="120"/>
      <c r="AL44" s="120"/>
      <c r="AM44" s="120"/>
      <c r="AN44" s="120"/>
      <c r="AO44" s="120"/>
      <c r="AP44" s="124"/>
      <c r="AQ44" s="120"/>
      <c r="AR44" s="120"/>
      <c r="AS44" s="120"/>
      <c r="AT44" s="120"/>
      <c r="AU44" s="120"/>
      <c r="AV44" s="120"/>
      <c r="AW44" s="120"/>
      <c r="AX44" s="121"/>
      <c r="AY44" s="125"/>
      <c r="AZ44" s="124"/>
      <c r="BA44" s="120"/>
      <c r="BB44" s="120"/>
      <c r="BC44" s="120"/>
      <c r="BD44" s="120"/>
      <c r="BE44" s="120">
        <v>0</v>
      </c>
      <c r="BF44" s="120"/>
      <c r="BG44" s="120"/>
      <c r="BH44" s="120"/>
      <c r="BI44" s="120"/>
      <c r="BJ44" s="124"/>
      <c r="BK44" s="120"/>
      <c r="BL44" s="120"/>
      <c r="BM44" s="120"/>
      <c r="BN44" s="120"/>
      <c r="BO44" s="120"/>
      <c r="BP44" s="120"/>
      <c r="BQ44" s="120">
        <v>0</v>
      </c>
      <c r="BR44" s="120"/>
      <c r="BS44" s="120"/>
      <c r="BT44" s="124"/>
      <c r="BU44" s="120"/>
      <c r="BV44" s="120"/>
      <c r="BW44" s="120"/>
      <c r="BX44" s="120"/>
      <c r="BY44" s="120"/>
      <c r="BZ44" s="120"/>
      <c r="CA44" s="120"/>
      <c r="CB44" s="120"/>
      <c r="CC44" s="120">
        <v>0</v>
      </c>
      <c r="CD44" s="811"/>
      <c r="CE44" s="127">
        <f t="shared" si="0"/>
        <v>143</v>
      </c>
    </row>
    <row r="45" spans="1:83" s="410" customFormat="1" ht="14.25" customHeight="1" x14ac:dyDescent="0.4">
      <c r="A45" s="807"/>
      <c r="B45" s="808"/>
      <c r="C45" s="120"/>
      <c r="D45" s="120"/>
      <c r="E45" s="120"/>
      <c r="F45" s="120"/>
      <c r="G45" s="120"/>
      <c r="H45" s="120"/>
      <c r="I45" s="120"/>
      <c r="J45" s="120"/>
      <c r="K45" s="120"/>
      <c r="L45" s="121"/>
      <c r="M45" s="122"/>
      <c r="N45" s="120"/>
      <c r="O45" s="120"/>
      <c r="P45" s="120"/>
      <c r="Q45" s="120"/>
      <c r="R45" s="120"/>
      <c r="S45" s="120"/>
      <c r="T45" s="120"/>
      <c r="U45" s="120"/>
      <c r="V45" s="124"/>
      <c r="W45" s="120"/>
      <c r="X45" s="120"/>
      <c r="Y45" s="120"/>
      <c r="Z45" s="120"/>
      <c r="AA45" s="120"/>
      <c r="AB45" s="120"/>
      <c r="AC45" s="120"/>
      <c r="AD45" s="120"/>
      <c r="AE45" s="120"/>
      <c r="AF45" s="124">
        <v>1753</v>
      </c>
      <c r="AG45" s="123" t="s">
        <v>189</v>
      </c>
      <c r="AH45" s="120"/>
      <c r="AI45" s="120"/>
      <c r="AJ45" s="120"/>
      <c r="AK45" s="120"/>
      <c r="AL45" s="120"/>
      <c r="AM45" s="120"/>
      <c r="AN45" s="120"/>
      <c r="AO45" s="120"/>
      <c r="AP45" s="124"/>
      <c r="AQ45" s="120"/>
      <c r="AR45" s="120"/>
      <c r="AS45" s="120"/>
      <c r="AT45" s="120"/>
      <c r="AU45" s="120"/>
      <c r="AV45" s="120"/>
      <c r="AW45" s="120"/>
      <c r="AX45" s="121"/>
      <c r="AY45" s="125"/>
      <c r="AZ45" s="124"/>
      <c r="BA45" s="120"/>
      <c r="BB45" s="120"/>
      <c r="BC45" s="120"/>
      <c r="BD45" s="120"/>
      <c r="BE45" s="120">
        <v>0</v>
      </c>
      <c r="BF45" s="120"/>
      <c r="BG45" s="120"/>
      <c r="BH45" s="120"/>
      <c r="BI45" s="120"/>
      <c r="BJ45" s="124"/>
      <c r="BK45" s="120"/>
      <c r="BL45" s="120"/>
      <c r="BM45" s="120"/>
      <c r="BN45" s="120"/>
      <c r="BO45" s="120"/>
      <c r="BP45" s="120"/>
      <c r="BQ45" s="120">
        <v>0</v>
      </c>
      <c r="BR45" s="120"/>
      <c r="BS45" s="120"/>
      <c r="BT45" s="124"/>
      <c r="BU45" s="120"/>
      <c r="BV45" s="120"/>
      <c r="BW45" s="120"/>
      <c r="BX45" s="120"/>
      <c r="BY45" s="120"/>
      <c r="BZ45" s="120"/>
      <c r="CA45" s="120"/>
      <c r="CB45" s="120"/>
      <c r="CC45" s="120">
        <v>0</v>
      </c>
      <c r="CD45" s="811"/>
      <c r="CE45" s="127">
        <f t="shared" si="0"/>
        <v>1753</v>
      </c>
    </row>
    <row r="46" spans="1:83" s="410" customFormat="1" ht="14.25" customHeight="1" x14ac:dyDescent="0.4">
      <c r="A46" s="807"/>
      <c r="B46" s="808"/>
      <c r="C46" s="120"/>
      <c r="D46" s="120"/>
      <c r="E46" s="120"/>
      <c r="F46" s="120"/>
      <c r="G46" s="120"/>
      <c r="H46" s="120"/>
      <c r="I46" s="120"/>
      <c r="J46" s="120"/>
      <c r="K46" s="120"/>
      <c r="L46" s="121"/>
      <c r="M46" s="122"/>
      <c r="N46" s="120"/>
      <c r="O46" s="120"/>
      <c r="P46" s="120"/>
      <c r="Q46" s="120"/>
      <c r="R46" s="120"/>
      <c r="S46" s="120"/>
      <c r="T46" s="120"/>
      <c r="U46" s="120"/>
      <c r="V46" s="124"/>
      <c r="W46" s="120"/>
      <c r="X46" s="120"/>
      <c r="Y46" s="120"/>
      <c r="Z46" s="120"/>
      <c r="AA46" s="120"/>
      <c r="AB46" s="120"/>
      <c r="AC46" s="120"/>
      <c r="AD46" s="120"/>
      <c r="AE46" s="120"/>
      <c r="AF46" s="124">
        <v>1780</v>
      </c>
      <c r="AG46" s="123" t="s">
        <v>190</v>
      </c>
      <c r="AH46" s="120"/>
      <c r="AI46" s="120"/>
      <c r="AJ46" s="120"/>
      <c r="AK46" s="120"/>
      <c r="AL46" s="120"/>
      <c r="AM46" s="120"/>
      <c r="AN46" s="120"/>
      <c r="AO46" s="120"/>
      <c r="AP46" s="124"/>
      <c r="AQ46" s="120"/>
      <c r="AR46" s="120"/>
      <c r="AS46" s="120"/>
      <c r="AT46" s="120"/>
      <c r="AU46" s="120"/>
      <c r="AV46" s="120"/>
      <c r="AW46" s="120"/>
      <c r="AX46" s="121"/>
      <c r="AY46" s="125"/>
      <c r="AZ46" s="124"/>
      <c r="BA46" s="120"/>
      <c r="BB46" s="120"/>
      <c r="BC46" s="120"/>
      <c r="BD46" s="120"/>
      <c r="BE46" s="120">
        <v>0</v>
      </c>
      <c r="BF46" s="120"/>
      <c r="BG46" s="120"/>
      <c r="BH46" s="120"/>
      <c r="BI46" s="120"/>
      <c r="BJ46" s="124"/>
      <c r="BK46" s="120"/>
      <c r="BL46" s="120"/>
      <c r="BM46" s="120"/>
      <c r="BN46" s="120"/>
      <c r="BO46" s="120"/>
      <c r="BP46" s="120"/>
      <c r="BQ46" s="120">
        <v>0</v>
      </c>
      <c r="BR46" s="120"/>
      <c r="BS46" s="120"/>
      <c r="BT46" s="124"/>
      <c r="BU46" s="120"/>
      <c r="BV46" s="120"/>
      <c r="BW46" s="120"/>
      <c r="BX46" s="120"/>
      <c r="BY46" s="120"/>
      <c r="BZ46" s="120"/>
      <c r="CA46" s="120"/>
      <c r="CB46" s="120"/>
      <c r="CC46" s="120">
        <v>0</v>
      </c>
      <c r="CD46" s="811"/>
      <c r="CE46" s="127">
        <f t="shared" si="0"/>
        <v>1780</v>
      </c>
    </row>
    <row r="47" spans="1:83" s="410" customFormat="1" ht="14.25" customHeight="1" x14ac:dyDescent="0.4">
      <c r="A47" s="807"/>
      <c r="B47" s="808"/>
      <c r="C47" s="120"/>
      <c r="D47" s="120"/>
      <c r="E47" s="120"/>
      <c r="F47" s="120"/>
      <c r="G47" s="120"/>
      <c r="H47" s="120"/>
      <c r="I47" s="120"/>
      <c r="J47" s="120"/>
      <c r="K47" s="120"/>
      <c r="L47" s="121"/>
      <c r="M47" s="122"/>
      <c r="N47" s="120"/>
      <c r="O47" s="120"/>
      <c r="P47" s="120"/>
      <c r="Q47" s="120"/>
      <c r="R47" s="120"/>
      <c r="S47" s="120"/>
      <c r="T47" s="120"/>
      <c r="U47" s="120"/>
      <c r="V47" s="124"/>
      <c r="W47" s="120"/>
      <c r="X47" s="120"/>
      <c r="Y47" s="120"/>
      <c r="Z47" s="120"/>
      <c r="AA47" s="120"/>
      <c r="AB47" s="120"/>
      <c r="AC47" s="120"/>
      <c r="AD47" s="120"/>
      <c r="AE47" s="120"/>
      <c r="AF47" s="124">
        <v>952</v>
      </c>
      <c r="AG47" s="123" t="s">
        <v>191</v>
      </c>
      <c r="AH47" s="120"/>
      <c r="AI47" s="120"/>
      <c r="AJ47" s="120"/>
      <c r="AK47" s="120"/>
      <c r="AL47" s="120"/>
      <c r="AM47" s="120"/>
      <c r="AN47" s="120"/>
      <c r="AO47" s="120"/>
      <c r="AP47" s="124"/>
      <c r="AQ47" s="120"/>
      <c r="AR47" s="120"/>
      <c r="AS47" s="120"/>
      <c r="AT47" s="120"/>
      <c r="AU47" s="120"/>
      <c r="AV47" s="120"/>
      <c r="AW47" s="120"/>
      <c r="AX47" s="121"/>
      <c r="AY47" s="125"/>
      <c r="AZ47" s="124"/>
      <c r="BA47" s="120"/>
      <c r="BB47" s="120"/>
      <c r="BC47" s="120"/>
      <c r="BD47" s="120"/>
      <c r="BE47" s="120">
        <v>0</v>
      </c>
      <c r="BF47" s="120"/>
      <c r="BG47" s="120"/>
      <c r="BH47" s="120"/>
      <c r="BI47" s="120"/>
      <c r="BJ47" s="124"/>
      <c r="BK47" s="120"/>
      <c r="BL47" s="120"/>
      <c r="BM47" s="120"/>
      <c r="BN47" s="120"/>
      <c r="BO47" s="120"/>
      <c r="BP47" s="120"/>
      <c r="BQ47" s="120">
        <v>0</v>
      </c>
      <c r="BR47" s="120"/>
      <c r="BS47" s="120"/>
      <c r="BT47" s="124"/>
      <c r="BU47" s="120"/>
      <c r="BV47" s="120"/>
      <c r="BW47" s="120"/>
      <c r="BX47" s="120"/>
      <c r="BY47" s="120"/>
      <c r="BZ47" s="120"/>
      <c r="CA47" s="120"/>
      <c r="CB47" s="120"/>
      <c r="CC47" s="120">
        <v>0</v>
      </c>
      <c r="CD47" s="811"/>
      <c r="CE47" s="127">
        <f t="shared" si="0"/>
        <v>952</v>
      </c>
    </row>
    <row r="48" spans="1:83" s="410" customFormat="1" ht="14.25" customHeight="1" x14ac:dyDescent="0.4">
      <c r="A48" s="807"/>
      <c r="B48" s="808"/>
      <c r="C48" s="120"/>
      <c r="D48" s="120"/>
      <c r="E48" s="120"/>
      <c r="F48" s="120"/>
      <c r="G48" s="120"/>
      <c r="H48" s="120"/>
      <c r="I48" s="120"/>
      <c r="J48" s="120"/>
      <c r="K48" s="120"/>
      <c r="L48" s="121"/>
      <c r="M48" s="122"/>
      <c r="N48" s="120"/>
      <c r="O48" s="120"/>
      <c r="P48" s="120"/>
      <c r="Q48" s="120"/>
      <c r="R48" s="120"/>
      <c r="S48" s="120"/>
      <c r="T48" s="120"/>
      <c r="U48" s="120"/>
      <c r="V48" s="124"/>
      <c r="W48" s="120"/>
      <c r="X48" s="120"/>
      <c r="Y48" s="120"/>
      <c r="Z48" s="120"/>
      <c r="AA48" s="120"/>
      <c r="AB48" s="120"/>
      <c r="AC48" s="120"/>
      <c r="AD48" s="120"/>
      <c r="AE48" s="120"/>
      <c r="AF48" s="124">
        <v>88</v>
      </c>
      <c r="AG48" s="123" t="s">
        <v>192</v>
      </c>
      <c r="AH48" s="120"/>
      <c r="AI48" s="120"/>
      <c r="AJ48" s="120"/>
      <c r="AK48" s="120"/>
      <c r="AL48" s="120"/>
      <c r="AM48" s="120"/>
      <c r="AN48" s="120"/>
      <c r="AO48" s="120"/>
      <c r="AP48" s="124"/>
      <c r="AQ48" s="120"/>
      <c r="AR48" s="120"/>
      <c r="AS48" s="120"/>
      <c r="AT48" s="120"/>
      <c r="AU48" s="120"/>
      <c r="AV48" s="120"/>
      <c r="AW48" s="120"/>
      <c r="AX48" s="121"/>
      <c r="AY48" s="125"/>
      <c r="AZ48" s="124"/>
      <c r="BA48" s="120"/>
      <c r="BB48" s="120"/>
      <c r="BC48" s="120"/>
      <c r="BD48" s="120"/>
      <c r="BE48" s="120">
        <v>0</v>
      </c>
      <c r="BF48" s="120"/>
      <c r="BG48" s="120"/>
      <c r="BH48" s="120"/>
      <c r="BI48" s="120"/>
      <c r="BJ48" s="124"/>
      <c r="BK48" s="120"/>
      <c r="BL48" s="120"/>
      <c r="BM48" s="120"/>
      <c r="BN48" s="120"/>
      <c r="BO48" s="120"/>
      <c r="BP48" s="120"/>
      <c r="BQ48" s="120">
        <v>0</v>
      </c>
      <c r="BR48" s="120"/>
      <c r="BS48" s="120"/>
      <c r="BT48" s="124"/>
      <c r="BU48" s="120"/>
      <c r="BV48" s="120"/>
      <c r="BW48" s="120"/>
      <c r="BX48" s="120"/>
      <c r="BY48" s="120"/>
      <c r="BZ48" s="120"/>
      <c r="CA48" s="120"/>
      <c r="CB48" s="120"/>
      <c r="CC48" s="120">
        <v>0</v>
      </c>
      <c r="CD48" s="811"/>
      <c r="CE48" s="127">
        <f t="shared" si="0"/>
        <v>88</v>
      </c>
    </row>
    <row r="49" spans="1:83" s="410" customFormat="1" ht="14.25" customHeight="1" thickBot="1" x14ac:dyDescent="0.45">
      <c r="A49" s="809"/>
      <c r="B49" s="810"/>
      <c r="C49" s="168"/>
      <c r="D49" s="168"/>
      <c r="E49" s="168"/>
      <c r="F49" s="168"/>
      <c r="G49" s="168"/>
      <c r="H49" s="168"/>
      <c r="I49" s="168"/>
      <c r="J49" s="168"/>
      <c r="K49" s="168"/>
      <c r="L49" s="169"/>
      <c r="M49" s="134"/>
      <c r="N49" s="168"/>
      <c r="O49" s="168"/>
      <c r="P49" s="168"/>
      <c r="Q49" s="168"/>
      <c r="R49" s="168"/>
      <c r="S49" s="168"/>
      <c r="T49" s="168"/>
      <c r="U49" s="168"/>
      <c r="V49" s="170"/>
      <c r="W49" s="168"/>
      <c r="X49" s="168"/>
      <c r="Y49" s="168"/>
      <c r="Z49" s="168"/>
      <c r="AA49" s="168"/>
      <c r="AB49" s="168"/>
      <c r="AC49" s="168"/>
      <c r="AD49" s="168"/>
      <c r="AE49" s="168"/>
      <c r="AF49" s="170">
        <v>71</v>
      </c>
      <c r="AG49" s="171" t="s">
        <v>193</v>
      </c>
      <c r="AH49" s="168"/>
      <c r="AI49" s="168"/>
      <c r="AJ49" s="168"/>
      <c r="AK49" s="168"/>
      <c r="AL49" s="168"/>
      <c r="AM49" s="168"/>
      <c r="AN49" s="168"/>
      <c r="AO49" s="168"/>
      <c r="AP49" s="170"/>
      <c r="AQ49" s="168"/>
      <c r="AR49" s="168"/>
      <c r="AS49" s="168"/>
      <c r="AT49" s="168"/>
      <c r="AU49" s="168"/>
      <c r="AV49" s="168"/>
      <c r="AW49" s="168"/>
      <c r="AX49" s="169"/>
      <c r="AY49" s="172"/>
      <c r="AZ49" s="170"/>
      <c r="BA49" s="168"/>
      <c r="BB49" s="168"/>
      <c r="BC49" s="168"/>
      <c r="BD49" s="168"/>
      <c r="BE49" s="168">
        <v>0</v>
      </c>
      <c r="BF49" s="168"/>
      <c r="BG49" s="168"/>
      <c r="BH49" s="168"/>
      <c r="BI49" s="168"/>
      <c r="BJ49" s="170"/>
      <c r="BK49" s="168"/>
      <c r="BL49" s="168"/>
      <c r="BM49" s="168"/>
      <c r="BN49" s="168"/>
      <c r="BO49" s="168"/>
      <c r="BP49" s="168"/>
      <c r="BQ49" s="168">
        <v>0</v>
      </c>
      <c r="BR49" s="168"/>
      <c r="BS49" s="168"/>
      <c r="BT49" s="170"/>
      <c r="BU49" s="168"/>
      <c r="BV49" s="168"/>
      <c r="BW49" s="168"/>
      <c r="BX49" s="168"/>
      <c r="BY49" s="168"/>
      <c r="BZ49" s="168"/>
      <c r="CA49" s="168"/>
      <c r="CB49" s="168"/>
      <c r="CC49" s="168">
        <v>0</v>
      </c>
      <c r="CD49" s="812"/>
      <c r="CE49" s="119">
        <f t="shared" si="0"/>
        <v>71</v>
      </c>
    </row>
    <row r="50" spans="1:83" s="410" customFormat="1" ht="14.25" customHeight="1" x14ac:dyDescent="0.4">
      <c r="A50" s="779" t="s">
        <v>194</v>
      </c>
      <c r="B50" s="780"/>
      <c r="C50" s="173"/>
      <c r="D50" s="173"/>
      <c r="E50" s="173"/>
      <c r="F50" s="173"/>
      <c r="G50" s="173"/>
      <c r="H50" s="173"/>
      <c r="I50" s="173"/>
      <c r="J50" s="173"/>
      <c r="K50" s="173"/>
      <c r="L50" s="174"/>
      <c r="M50" s="175"/>
      <c r="N50" s="173"/>
      <c r="O50" s="173"/>
      <c r="P50" s="173"/>
      <c r="Q50" s="173"/>
      <c r="R50" s="173"/>
      <c r="S50" s="173"/>
      <c r="T50" s="173"/>
      <c r="U50" s="173"/>
      <c r="V50" s="176"/>
      <c r="W50" s="173"/>
      <c r="X50" s="173"/>
      <c r="Y50" s="173"/>
      <c r="Z50" s="173"/>
      <c r="AA50" s="173"/>
      <c r="AB50" s="173"/>
      <c r="AC50" s="173"/>
      <c r="AD50" s="173"/>
      <c r="AE50" s="173"/>
      <c r="AF50" s="176"/>
      <c r="AG50" s="173"/>
      <c r="AH50" s="173"/>
      <c r="AI50" s="173"/>
      <c r="AJ50" s="173"/>
      <c r="AK50" s="173"/>
      <c r="AL50" s="173"/>
      <c r="AM50" s="173"/>
      <c r="AN50" s="173"/>
      <c r="AO50" s="173"/>
      <c r="AP50" s="176"/>
      <c r="AQ50" s="173"/>
      <c r="AR50" s="173"/>
      <c r="AS50" s="173"/>
      <c r="AT50" s="173"/>
      <c r="AU50" s="173"/>
      <c r="AV50" s="173"/>
      <c r="AW50" s="173"/>
      <c r="AX50" s="174"/>
      <c r="AY50" s="177"/>
      <c r="AZ50" s="176"/>
      <c r="BA50" s="173"/>
      <c r="BB50" s="173"/>
      <c r="BC50" s="173"/>
      <c r="BD50" s="173"/>
      <c r="BE50" s="173">
        <v>0</v>
      </c>
      <c r="BF50" s="173"/>
      <c r="BG50" s="173"/>
      <c r="BH50" s="173"/>
      <c r="BI50" s="173"/>
      <c r="BJ50" s="176"/>
      <c r="BK50" s="173"/>
      <c r="BL50" s="173"/>
      <c r="BM50" s="173"/>
      <c r="BN50" s="173"/>
      <c r="BO50" s="173"/>
      <c r="BP50" s="173"/>
      <c r="BQ50" s="173">
        <v>0</v>
      </c>
      <c r="BR50" s="173"/>
      <c r="BS50" s="173"/>
      <c r="BT50" s="176"/>
      <c r="BU50" s="173"/>
      <c r="BV50" s="173"/>
      <c r="BW50" s="173"/>
      <c r="BX50" s="173"/>
      <c r="BY50" s="173"/>
      <c r="BZ50" s="173"/>
      <c r="CA50" s="173"/>
      <c r="CB50" s="173"/>
      <c r="CC50" s="173">
        <v>0</v>
      </c>
      <c r="CD50" s="178"/>
      <c r="CE50" s="178">
        <f>SUM(D50:CD50)</f>
        <v>0</v>
      </c>
    </row>
    <row r="51" spans="1:83" s="410" customFormat="1" ht="14.25" customHeight="1" x14ac:dyDescent="0.4">
      <c r="A51" s="751" t="s">
        <v>195</v>
      </c>
      <c r="B51" s="752"/>
      <c r="C51" s="135"/>
      <c r="D51" s="135"/>
      <c r="E51" s="135"/>
      <c r="F51" s="135"/>
      <c r="G51" s="135"/>
      <c r="H51" s="135"/>
      <c r="I51" s="135"/>
      <c r="J51" s="135"/>
      <c r="K51" s="135"/>
      <c r="L51" s="136"/>
      <c r="M51" s="137"/>
      <c r="N51" s="135"/>
      <c r="O51" s="135"/>
      <c r="P51" s="135"/>
      <c r="Q51" s="135"/>
      <c r="R51" s="135"/>
      <c r="S51" s="135"/>
      <c r="T51" s="135"/>
      <c r="U51" s="135"/>
      <c r="V51" s="138"/>
      <c r="W51" s="135"/>
      <c r="X51" s="135"/>
      <c r="Y51" s="135"/>
      <c r="Z51" s="135"/>
      <c r="AA51" s="135"/>
      <c r="AB51" s="135"/>
      <c r="AC51" s="135"/>
      <c r="AD51" s="135" t="s">
        <v>196</v>
      </c>
      <c r="AE51" s="135">
        <v>3234</v>
      </c>
      <c r="AF51" s="138">
        <v>935</v>
      </c>
      <c r="AG51" s="139" t="s">
        <v>197</v>
      </c>
      <c r="AH51" s="135"/>
      <c r="AI51" s="135"/>
      <c r="AJ51" s="135"/>
      <c r="AK51" s="135"/>
      <c r="AL51" s="135"/>
      <c r="AM51" s="135"/>
      <c r="AN51" s="135"/>
      <c r="AO51" s="135"/>
      <c r="AP51" s="138"/>
      <c r="AQ51" s="135"/>
      <c r="AR51" s="135"/>
      <c r="AS51" s="135"/>
      <c r="AT51" s="135"/>
      <c r="AU51" s="135"/>
      <c r="AV51" s="135"/>
      <c r="AW51" s="135"/>
      <c r="AX51" s="136"/>
      <c r="AY51" s="140"/>
      <c r="AZ51" s="138"/>
      <c r="BA51" s="135"/>
      <c r="BB51" s="135"/>
      <c r="BC51" s="135"/>
      <c r="BD51" s="135"/>
      <c r="BE51" s="135">
        <v>0</v>
      </c>
      <c r="BF51" s="135"/>
      <c r="BG51" s="135"/>
      <c r="BH51" s="135"/>
      <c r="BI51" s="135"/>
      <c r="BJ51" s="138"/>
      <c r="BK51" s="135"/>
      <c r="BL51" s="135"/>
      <c r="BM51" s="135"/>
      <c r="BN51" s="135"/>
      <c r="BO51" s="135"/>
      <c r="BP51" s="135"/>
      <c r="BQ51" s="135">
        <v>0</v>
      </c>
      <c r="BR51" s="135"/>
      <c r="BS51" s="135"/>
      <c r="BT51" s="138"/>
      <c r="BU51" s="135"/>
      <c r="BV51" s="135"/>
      <c r="BW51" s="135"/>
      <c r="BX51" s="135"/>
      <c r="BY51" s="135"/>
      <c r="BZ51" s="135"/>
      <c r="CA51" s="135"/>
      <c r="CB51" s="135"/>
      <c r="CC51" s="135">
        <v>0</v>
      </c>
      <c r="CD51" s="757">
        <f>+SUM(CE51:CE52)</f>
        <v>9793</v>
      </c>
      <c r="CE51" s="142">
        <f>SUM($D51:$CC51)</f>
        <v>4169</v>
      </c>
    </row>
    <row r="52" spans="1:83" s="410" customFormat="1" ht="14.25" customHeight="1" x14ac:dyDescent="0.4">
      <c r="A52" s="755"/>
      <c r="B52" s="756"/>
      <c r="C52" s="143"/>
      <c r="D52" s="143"/>
      <c r="E52" s="143"/>
      <c r="F52" s="143"/>
      <c r="G52" s="143"/>
      <c r="H52" s="143"/>
      <c r="I52" s="143"/>
      <c r="J52" s="143"/>
      <c r="K52" s="143"/>
      <c r="L52" s="144"/>
      <c r="M52" s="145"/>
      <c r="N52" s="143"/>
      <c r="O52" s="143"/>
      <c r="P52" s="143"/>
      <c r="Q52" s="143"/>
      <c r="R52" s="143"/>
      <c r="S52" s="143"/>
      <c r="T52" s="143"/>
      <c r="U52" s="143"/>
      <c r="V52" s="146"/>
      <c r="W52" s="143"/>
      <c r="X52" s="143"/>
      <c r="Y52" s="143"/>
      <c r="Z52" s="147" t="s">
        <v>198</v>
      </c>
      <c r="AA52" s="143"/>
      <c r="AB52" s="143"/>
      <c r="AC52" s="143"/>
      <c r="AD52" s="143" t="s">
        <v>199</v>
      </c>
      <c r="AE52" s="143">
        <v>4989</v>
      </c>
      <c r="AF52" s="146">
        <v>635</v>
      </c>
      <c r="AG52" s="147" t="s">
        <v>200</v>
      </c>
      <c r="AH52" s="143"/>
      <c r="AI52" s="143"/>
      <c r="AJ52" s="143"/>
      <c r="AK52" s="143"/>
      <c r="AL52" s="143"/>
      <c r="AM52" s="143"/>
      <c r="AN52" s="143"/>
      <c r="AO52" s="143"/>
      <c r="AP52" s="146"/>
      <c r="AQ52" s="143"/>
      <c r="AR52" s="143"/>
      <c r="AS52" s="143"/>
      <c r="AT52" s="143"/>
      <c r="AU52" s="143"/>
      <c r="AV52" s="143"/>
      <c r="AW52" s="143"/>
      <c r="AX52" s="144"/>
      <c r="AY52" s="148"/>
      <c r="AZ52" s="146"/>
      <c r="BA52" s="143"/>
      <c r="BB52" s="143"/>
      <c r="BC52" s="143"/>
      <c r="BD52" s="143"/>
      <c r="BE52" s="143">
        <v>0</v>
      </c>
      <c r="BF52" s="143"/>
      <c r="BG52" s="143"/>
      <c r="BH52" s="143"/>
      <c r="BI52" s="143"/>
      <c r="BJ52" s="146"/>
      <c r="BK52" s="143"/>
      <c r="BL52" s="143"/>
      <c r="BM52" s="143"/>
      <c r="BN52" s="143"/>
      <c r="BO52" s="143"/>
      <c r="BP52" s="143"/>
      <c r="BQ52" s="143">
        <v>0</v>
      </c>
      <c r="BR52" s="143"/>
      <c r="BS52" s="143"/>
      <c r="BT52" s="146"/>
      <c r="BU52" s="143"/>
      <c r="BV52" s="143"/>
      <c r="BW52" s="143"/>
      <c r="BX52" s="143"/>
      <c r="BY52" s="143"/>
      <c r="BZ52" s="143"/>
      <c r="CA52" s="143"/>
      <c r="CB52" s="143"/>
      <c r="CC52" s="143">
        <v>0</v>
      </c>
      <c r="CD52" s="773"/>
      <c r="CE52" s="150">
        <f>SUM($D52:$CC52)</f>
        <v>5624</v>
      </c>
    </row>
    <row r="53" spans="1:83" s="410" customFormat="1" ht="14.25" customHeight="1" x14ac:dyDescent="0.4">
      <c r="A53" s="751" t="s">
        <v>201</v>
      </c>
      <c r="B53" s="752"/>
      <c r="C53" s="135"/>
      <c r="D53" s="135"/>
      <c r="E53" s="135"/>
      <c r="F53" s="135"/>
      <c r="G53" s="135"/>
      <c r="H53" s="135"/>
      <c r="I53" s="135"/>
      <c r="J53" s="135"/>
      <c r="K53" s="135"/>
      <c r="L53" s="136"/>
      <c r="M53" s="137"/>
      <c r="N53" s="135"/>
      <c r="O53" s="135"/>
      <c r="P53" s="135"/>
      <c r="Q53" s="135"/>
      <c r="R53" s="135"/>
      <c r="S53" s="135"/>
      <c r="T53" s="135"/>
      <c r="U53" s="141"/>
      <c r="V53" s="138"/>
      <c r="W53" s="135"/>
      <c r="X53" s="135"/>
      <c r="Y53" s="135">
        <v>450</v>
      </c>
      <c r="Z53" s="135">
        <v>288</v>
      </c>
      <c r="AA53" s="135">
        <v>412</v>
      </c>
      <c r="AB53" s="135">
        <v>2622</v>
      </c>
      <c r="AC53" s="135">
        <v>466</v>
      </c>
      <c r="AD53" s="135">
        <v>346</v>
      </c>
      <c r="AE53" s="135">
        <v>196</v>
      </c>
      <c r="AF53" s="138">
        <v>868</v>
      </c>
      <c r="AG53" s="135">
        <v>347</v>
      </c>
      <c r="AH53" s="135">
        <v>252</v>
      </c>
      <c r="AI53" s="135">
        <v>822</v>
      </c>
      <c r="AJ53" s="135"/>
      <c r="AK53" s="135">
        <v>1210</v>
      </c>
      <c r="AL53" s="135">
        <v>1526</v>
      </c>
      <c r="AM53" s="135"/>
      <c r="AN53" s="135"/>
      <c r="AO53" s="135"/>
      <c r="AP53" s="138">
        <v>3800</v>
      </c>
      <c r="AQ53" s="135"/>
      <c r="AR53" s="135"/>
      <c r="AS53" s="135"/>
      <c r="AT53" s="135"/>
      <c r="AU53" s="135"/>
      <c r="AV53" s="135"/>
      <c r="AW53" s="135"/>
      <c r="AX53" s="136"/>
      <c r="AY53" s="140"/>
      <c r="AZ53" s="138">
        <v>1000</v>
      </c>
      <c r="BA53" s="135">
        <v>1000</v>
      </c>
      <c r="BB53" s="135">
        <v>1000</v>
      </c>
      <c r="BC53" s="135">
        <v>1000</v>
      </c>
      <c r="BD53" s="135">
        <v>1000</v>
      </c>
      <c r="BE53" s="135">
        <v>1000</v>
      </c>
      <c r="BF53" s="135">
        <v>1000</v>
      </c>
      <c r="BG53" s="135">
        <v>1000</v>
      </c>
      <c r="BH53" s="135">
        <v>1000</v>
      </c>
      <c r="BI53" s="135">
        <v>1000</v>
      </c>
      <c r="BJ53" s="138">
        <v>1000</v>
      </c>
      <c r="BK53" s="135">
        <v>1000</v>
      </c>
      <c r="BL53" s="135">
        <v>1000</v>
      </c>
      <c r="BM53" s="135">
        <v>1000</v>
      </c>
      <c r="BN53" s="135">
        <v>1000</v>
      </c>
      <c r="BO53" s="135">
        <v>1000</v>
      </c>
      <c r="BP53" s="135">
        <v>1000</v>
      </c>
      <c r="BQ53" s="135">
        <v>1000</v>
      </c>
      <c r="BR53" s="135">
        <v>1000</v>
      </c>
      <c r="BS53" s="135">
        <v>1000</v>
      </c>
      <c r="BT53" s="138">
        <v>1000</v>
      </c>
      <c r="BU53" s="135">
        <v>1000</v>
      </c>
      <c r="BV53" s="135">
        <v>1000</v>
      </c>
      <c r="BW53" s="135">
        <v>1000</v>
      </c>
      <c r="BX53" s="135">
        <v>1000</v>
      </c>
      <c r="BY53" s="135">
        <v>1000</v>
      </c>
      <c r="BZ53" s="135">
        <v>1000</v>
      </c>
      <c r="CA53" s="135">
        <v>1000</v>
      </c>
      <c r="CB53" s="135">
        <v>1000</v>
      </c>
      <c r="CC53" s="135">
        <v>1000</v>
      </c>
      <c r="CD53" s="757">
        <f>+SUM(CE53:CE54)</f>
        <v>43949</v>
      </c>
      <c r="CE53" s="142">
        <f>SUM($D53:$CC53)</f>
        <v>43605</v>
      </c>
    </row>
    <row r="54" spans="1:83" s="410" customFormat="1" ht="14.25" customHeight="1" thickBot="1" x14ac:dyDescent="0.45">
      <c r="A54" s="809"/>
      <c r="B54" s="810"/>
      <c r="C54" s="179"/>
      <c r="D54" s="179"/>
      <c r="E54" s="179"/>
      <c r="F54" s="179"/>
      <c r="G54" s="179"/>
      <c r="H54" s="179"/>
      <c r="I54" s="179"/>
      <c r="J54" s="179"/>
      <c r="K54" s="179"/>
      <c r="L54" s="180"/>
      <c r="M54" s="181"/>
      <c r="N54" s="179"/>
      <c r="O54" s="179"/>
      <c r="P54" s="179"/>
      <c r="Q54" s="179"/>
      <c r="R54" s="179"/>
      <c r="S54" s="179"/>
      <c r="T54" s="179"/>
      <c r="U54" s="179"/>
      <c r="V54" s="182"/>
      <c r="W54" s="179"/>
      <c r="X54" s="179"/>
      <c r="Y54" s="179"/>
      <c r="Z54" s="179"/>
      <c r="AA54" s="179"/>
      <c r="AB54" s="179"/>
      <c r="AC54" s="179"/>
      <c r="AD54" s="179"/>
      <c r="AE54" s="179"/>
      <c r="AF54" s="182">
        <v>344</v>
      </c>
      <c r="AG54" s="183" t="s">
        <v>203</v>
      </c>
      <c r="AH54" s="179"/>
      <c r="AI54" s="179"/>
      <c r="AJ54" s="179"/>
      <c r="AK54" s="179"/>
      <c r="AL54" s="179"/>
      <c r="AM54" s="179"/>
      <c r="AN54" s="179"/>
      <c r="AO54" s="179"/>
      <c r="AP54" s="182"/>
      <c r="AQ54" s="179"/>
      <c r="AR54" s="179"/>
      <c r="AS54" s="179"/>
      <c r="AT54" s="179"/>
      <c r="AU54" s="179"/>
      <c r="AV54" s="179"/>
      <c r="AW54" s="183"/>
      <c r="AX54" s="180"/>
      <c r="AY54" s="184"/>
      <c r="AZ54" s="182"/>
      <c r="BA54" s="179"/>
      <c r="BB54" s="179"/>
      <c r="BC54" s="179"/>
      <c r="BD54" s="179"/>
      <c r="BE54" s="179">
        <v>0</v>
      </c>
      <c r="BF54" s="179"/>
      <c r="BG54" s="179"/>
      <c r="BH54" s="179"/>
      <c r="BI54" s="179"/>
      <c r="BJ54" s="182"/>
      <c r="BK54" s="179"/>
      <c r="BL54" s="179"/>
      <c r="BM54" s="179"/>
      <c r="BN54" s="179"/>
      <c r="BO54" s="179"/>
      <c r="BP54" s="179"/>
      <c r="BQ54" s="179">
        <v>0</v>
      </c>
      <c r="BR54" s="179"/>
      <c r="BS54" s="179"/>
      <c r="BT54" s="182"/>
      <c r="BU54" s="179"/>
      <c r="BV54" s="179"/>
      <c r="BW54" s="179"/>
      <c r="BX54" s="179"/>
      <c r="BY54" s="179"/>
      <c r="BZ54" s="179"/>
      <c r="CA54" s="179"/>
      <c r="CB54" s="179"/>
      <c r="CC54" s="179">
        <v>0</v>
      </c>
      <c r="CD54" s="778"/>
      <c r="CE54" s="185">
        <f>SUM($D54:$CC54)</f>
        <v>344</v>
      </c>
    </row>
    <row r="55" spans="1:83" s="410" customFormat="1" ht="14.25" customHeight="1" x14ac:dyDescent="0.4">
      <c r="A55" s="779" t="s">
        <v>204</v>
      </c>
      <c r="B55" s="780"/>
      <c r="C55" s="173"/>
      <c r="D55" s="173"/>
      <c r="E55" s="173"/>
      <c r="F55" s="173"/>
      <c r="G55" s="173"/>
      <c r="H55" s="173"/>
      <c r="I55" s="173"/>
      <c r="J55" s="173"/>
      <c r="K55" s="173"/>
      <c r="L55" s="174"/>
      <c r="M55" s="175"/>
      <c r="N55" s="173"/>
      <c r="O55" s="173"/>
      <c r="P55" s="173"/>
      <c r="Q55" s="173"/>
      <c r="R55" s="173"/>
      <c r="S55" s="173"/>
      <c r="T55" s="173"/>
      <c r="U55" s="173"/>
      <c r="V55" s="176"/>
      <c r="W55" s="173"/>
      <c r="X55" s="173"/>
      <c r="Y55" s="173"/>
      <c r="Z55" s="173"/>
      <c r="AA55" s="173"/>
      <c r="AB55" s="173"/>
      <c r="AC55" s="173"/>
      <c r="AD55" s="173"/>
      <c r="AE55" s="173"/>
      <c r="AF55" s="176"/>
      <c r="AG55" s="173"/>
      <c r="AH55" s="173"/>
      <c r="AI55" s="173"/>
      <c r="AJ55" s="173"/>
      <c r="AK55" s="173"/>
      <c r="AL55" s="173"/>
      <c r="AM55" s="173"/>
      <c r="AN55" s="173"/>
      <c r="AO55" s="173"/>
      <c r="AP55" s="176"/>
      <c r="AQ55" s="173"/>
      <c r="AR55" s="173"/>
      <c r="AS55" s="173"/>
      <c r="AT55" s="173"/>
      <c r="AU55" s="173"/>
      <c r="AV55" s="173"/>
      <c r="AW55" s="173"/>
      <c r="AX55" s="174"/>
      <c r="AY55" s="177"/>
      <c r="AZ55" s="176"/>
      <c r="BA55" s="173"/>
      <c r="BB55" s="173"/>
      <c r="BC55" s="173"/>
      <c r="BD55" s="173"/>
      <c r="BE55" s="173">
        <v>0</v>
      </c>
      <c r="BF55" s="173"/>
      <c r="BG55" s="173"/>
      <c r="BH55" s="173"/>
      <c r="BI55" s="173"/>
      <c r="BJ55" s="176"/>
      <c r="BK55" s="173"/>
      <c r="BL55" s="173"/>
      <c r="BM55" s="173"/>
      <c r="BN55" s="173"/>
      <c r="BO55" s="173"/>
      <c r="BP55" s="173"/>
      <c r="BQ55" s="173">
        <v>0</v>
      </c>
      <c r="BR55" s="173"/>
      <c r="BS55" s="173"/>
      <c r="BT55" s="176"/>
      <c r="BU55" s="173"/>
      <c r="BV55" s="173"/>
      <c r="BW55" s="173"/>
      <c r="BX55" s="173"/>
      <c r="BY55" s="173"/>
      <c r="BZ55" s="173"/>
      <c r="CA55" s="173"/>
      <c r="CB55" s="173"/>
      <c r="CC55" s="173">
        <v>0</v>
      </c>
      <c r="CD55" s="178"/>
      <c r="CE55" s="178">
        <f>SUM(D55:CD55)</f>
        <v>0</v>
      </c>
    </row>
    <row r="56" spans="1:83" s="410" customFormat="1" ht="14.25" customHeight="1" x14ac:dyDescent="0.4">
      <c r="A56" s="759" t="s">
        <v>205</v>
      </c>
      <c r="B56" s="767"/>
      <c r="C56" s="95"/>
      <c r="D56" s="95"/>
      <c r="E56" s="95"/>
      <c r="F56" s="95"/>
      <c r="G56" s="95"/>
      <c r="H56" s="95"/>
      <c r="I56" s="95"/>
      <c r="J56" s="95"/>
      <c r="K56" s="95"/>
      <c r="L56" s="96"/>
      <c r="M56" s="97"/>
      <c r="N56" s="95"/>
      <c r="O56" s="95"/>
      <c r="P56" s="95"/>
      <c r="Q56" s="95"/>
      <c r="R56" s="95"/>
      <c r="S56" s="95"/>
      <c r="T56" s="95"/>
      <c r="U56" s="95"/>
      <c r="V56" s="98"/>
      <c r="W56" s="95"/>
      <c r="X56" s="95"/>
      <c r="Y56" s="95"/>
      <c r="Z56" s="95"/>
      <c r="AA56" s="95"/>
      <c r="AB56" s="95"/>
      <c r="AC56" s="95"/>
      <c r="AD56" s="95" t="s">
        <v>206</v>
      </c>
      <c r="AE56" s="95">
        <v>73</v>
      </c>
      <c r="AF56" s="98"/>
      <c r="AG56" s="95" t="s">
        <v>207</v>
      </c>
      <c r="AH56" s="95"/>
      <c r="AI56" s="95" t="s">
        <v>207</v>
      </c>
      <c r="AJ56" s="95"/>
      <c r="AK56" s="95" t="s">
        <v>208</v>
      </c>
      <c r="AL56" s="95">
        <v>1523</v>
      </c>
      <c r="AM56" s="108" t="s">
        <v>513</v>
      </c>
      <c r="AN56" s="95"/>
      <c r="AO56" s="95"/>
      <c r="AP56" s="98"/>
      <c r="AQ56" s="95"/>
      <c r="AR56" s="95"/>
      <c r="AS56" s="95"/>
      <c r="AT56" s="95"/>
      <c r="AU56" s="95"/>
      <c r="AV56" s="95"/>
      <c r="AW56" s="95"/>
      <c r="AX56" s="96"/>
      <c r="AY56" s="99"/>
      <c r="AZ56" s="98"/>
      <c r="BA56" s="95"/>
      <c r="BB56" s="95"/>
      <c r="BC56" s="95"/>
      <c r="BD56" s="95"/>
      <c r="BE56" s="95">
        <v>0</v>
      </c>
      <c r="BF56" s="95"/>
      <c r="BG56" s="95"/>
      <c r="BH56" s="95"/>
      <c r="BI56" s="95"/>
      <c r="BJ56" s="98"/>
      <c r="BK56" s="95"/>
      <c r="BL56" s="95"/>
      <c r="BM56" s="95"/>
      <c r="BN56" s="95"/>
      <c r="BO56" s="95"/>
      <c r="BP56" s="95"/>
      <c r="BQ56" s="95">
        <v>0</v>
      </c>
      <c r="BR56" s="95"/>
      <c r="BS56" s="95"/>
      <c r="BT56" s="98"/>
      <c r="BU56" s="95"/>
      <c r="BV56" s="95"/>
      <c r="BW56" s="95"/>
      <c r="BX56" s="95"/>
      <c r="BY56" s="95"/>
      <c r="BZ56" s="95"/>
      <c r="CA56" s="95"/>
      <c r="CB56" s="95"/>
      <c r="CC56" s="95">
        <v>0</v>
      </c>
      <c r="CD56" s="101">
        <f>+CE56</f>
        <v>1596</v>
      </c>
      <c r="CE56" s="101">
        <f>SUM($D56:$CC56)</f>
        <v>1596</v>
      </c>
    </row>
    <row r="57" spans="1:83" s="410" customFormat="1" ht="14.25" customHeight="1" x14ac:dyDescent="0.4">
      <c r="A57" s="759" t="s">
        <v>209</v>
      </c>
      <c r="B57" s="767"/>
      <c r="C57" s="95"/>
      <c r="D57" s="95"/>
      <c r="E57" s="95"/>
      <c r="F57" s="95"/>
      <c r="G57" s="95"/>
      <c r="H57" s="95"/>
      <c r="I57" s="95"/>
      <c r="J57" s="95"/>
      <c r="K57" s="95"/>
      <c r="L57" s="96"/>
      <c r="M57" s="97"/>
      <c r="N57" s="95"/>
      <c r="O57" s="95"/>
      <c r="P57" s="95"/>
      <c r="Q57" s="95"/>
      <c r="R57" s="95"/>
      <c r="S57" s="95"/>
      <c r="T57" s="95"/>
      <c r="U57" s="95"/>
      <c r="V57" s="98"/>
      <c r="W57" s="95"/>
      <c r="X57" s="95"/>
      <c r="Y57" s="95"/>
      <c r="Z57" s="95"/>
      <c r="AA57" s="95"/>
      <c r="AB57" s="95"/>
      <c r="AC57" s="95">
        <v>199</v>
      </c>
      <c r="AD57" s="95">
        <v>399</v>
      </c>
      <c r="AE57" s="95">
        <v>99</v>
      </c>
      <c r="AF57" s="98">
        <v>1631</v>
      </c>
      <c r="AG57" s="95">
        <v>995</v>
      </c>
      <c r="AH57" s="95">
        <v>209</v>
      </c>
      <c r="AI57" s="95">
        <v>782</v>
      </c>
      <c r="AJ57" s="95"/>
      <c r="AK57" s="95">
        <v>360</v>
      </c>
      <c r="AL57" s="95">
        <v>1000</v>
      </c>
      <c r="AM57" s="95"/>
      <c r="AN57" s="95"/>
      <c r="AO57" s="95"/>
      <c r="AP57" s="98"/>
      <c r="AQ57" s="95"/>
      <c r="AR57" s="95"/>
      <c r="AS57" s="95"/>
      <c r="AT57" s="95"/>
      <c r="AU57" s="95"/>
      <c r="AV57" s="95"/>
      <c r="AW57" s="95"/>
      <c r="AX57" s="96"/>
      <c r="AY57" s="99"/>
      <c r="AZ57" s="98"/>
      <c r="BA57" s="95"/>
      <c r="BB57" s="95"/>
      <c r="BC57" s="95"/>
      <c r="BD57" s="95"/>
      <c r="BE57" s="95">
        <v>0</v>
      </c>
      <c r="BF57" s="95"/>
      <c r="BG57" s="95"/>
      <c r="BH57" s="95"/>
      <c r="BI57" s="95"/>
      <c r="BJ57" s="98"/>
      <c r="BK57" s="95"/>
      <c r="BL57" s="95"/>
      <c r="BM57" s="95"/>
      <c r="BN57" s="95"/>
      <c r="BO57" s="95"/>
      <c r="BP57" s="95"/>
      <c r="BQ57" s="95">
        <v>0</v>
      </c>
      <c r="BR57" s="95"/>
      <c r="BS57" s="95"/>
      <c r="BT57" s="98"/>
      <c r="BU57" s="95"/>
      <c r="BV57" s="95"/>
      <c r="BW57" s="95"/>
      <c r="BX57" s="95"/>
      <c r="BY57" s="95"/>
      <c r="BZ57" s="95"/>
      <c r="CA57" s="95"/>
      <c r="CB57" s="95"/>
      <c r="CC57" s="95">
        <v>0</v>
      </c>
      <c r="CD57" s="101">
        <f>+CE57</f>
        <v>5674</v>
      </c>
      <c r="CE57" s="101">
        <f>SUM($D57:$CC57)</f>
        <v>5674</v>
      </c>
    </row>
    <row r="58" spans="1:83" s="410" customFormat="1" ht="14.25" customHeight="1" thickBot="1" x14ac:dyDescent="0.45">
      <c r="A58" s="759"/>
      <c r="B58" s="760"/>
      <c r="C58" s="186"/>
      <c r="D58" s="187"/>
      <c r="E58" s="187"/>
      <c r="F58" s="187"/>
      <c r="G58" s="187"/>
      <c r="H58" s="187"/>
      <c r="I58" s="187"/>
      <c r="J58" s="187"/>
      <c r="K58" s="187"/>
      <c r="L58" s="188"/>
      <c r="M58" s="186"/>
      <c r="N58" s="187"/>
      <c r="O58" s="187"/>
      <c r="P58" s="187"/>
      <c r="Q58" s="187"/>
      <c r="R58" s="187"/>
      <c r="S58" s="187"/>
      <c r="T58" s="187"/>
      <c r="U58" s="187"/>
      <c r="V58" s="189"/>
      <c r="W58" s="190"/>
      <c r="X58" s="187"/>
      <c r="Y58" s="187"/>
      <c r="Z58" s="187"/>
      <c r="AA58" s="187"/>
      <c r="AB58" s="187"/>
      <c r="AC58" s="187"/>
      <c r="AD58" s="187"/>
      <c r="AE58" s="429" t="s">
        <v>210</v>
      </c>
      <c r="AF58" s="189"/>
      <c r="AG58" s="190"/>
      <c r="AH58" s="187"/>
      <c r="AI58" s="187"/>
      <c r="AJ58" s="187"/>
      <c r="AK58" s="187"/>
      <c r="AL58" s="187"/>
      <c r="AM58" s="187"/>
      <c r="AN58" s="187"/>
      <c r="AO58" s="187"/>
      <c r="AP58" s="189"/>
      <c r="AQ58" s="190"/>
      <c r="AR58" s="187"/>
      <c r="AS58" s="187"/>
      <c r="AT58" s="187"/>
      <c r="AU58" s="187"/>
      <c r="AV58" s="187"/>
      <c r="AW58" s="190"/>
      <c r="AX58" s="188"/>
      <c r="AY58" s="191"/>
      <c r="AZ58" s="189"/>
      <c r="BA58" s="190"/>
      <c r="BB58" s="187"/>
      <c r="BC58" s="187"/>
      <c r="BD58" s="187"/>
      <c r="BE58" s="187">
        <v>0</v>
      </c>
      <c r="BF58" s="187"/>
      <c r="BG58" s="187"/>
      <c r="BH58" s="187"/>
      <c r="BI58" s="187"/>
      <c r="BJ58" s="189"/>
      <c r="BK58" s="190"/>
      <c r="BL58" s="187"/>
      <c r="BM58" s="187"/>
      <c r="BN58" s="187"/>
      <c r="BO58" s="187"/>
      <c r="BP58" s="188"/>
      <c r="BQ58" s="187">
        <v>0</v>
      </c>
      <c r="BR58" s="187"/>
      <c r="BS58" s="187"/>
      <c r="BT58" s="189"/>
      <c r="BU58" s="190"/>
      <c r="BV58" s="187"/>
      <c r="BW58" s="187"/>
      <c r="BX58" s="187"/>
      <c r="BY58" s="187"/>
      <c r="BZ58" s="187"/>
      <c r="CA58" s="187"/>
      <c r="CB58" s="187"/>
      <c r="CC58" s="189">
        <v>0</v>
      </c>
      <c r="CD58" s="101"/>
      <c r="CE58" s="101">
        <f>SUM(D58:CD58)</f>
        <v>0</v>
      </c>
    </row>
    <row r="59" spans="1:83" ht="14.25" customHeight="1" thickTop="1" x14ac:dyDescent="0.4">
      <c r="A59" s="761" t="s">
        <v>211</v>
      </c>
      <c r="B59" s="804"/>
      <c r="C59" s="192">
        <f t="shared" ref="C59:BN59" si="1">SUM(C10:C58)</f>
        <v>0</v>
      </c>
      <c r="D59" s="192">
        <f t="shared" si="1"/>
        <v>0</v>
      </c>
      <c r="E59" s="192">
        <f t="shared" si="1"/>
        <v>0</v>
      </c>
      <c r="F59" s="192">
        <f t="shared" si="1"/>
        <v>0</v>
      </c>
      <c r="G59" s="192">
        <f t="shared" si="1"/>
        <v>0</v>
      </c>
      <c r="H59" s="192">
        <f t="shared" si="1"/>
        <v>3490</v>
      </c>
      <c r="I59" s="192">
        <f t="shared" si="1"/>
        <v>0</v>
      </c>
      <c r="J59" s="192">
        <f t="shared" si="1"/>
        <v>0</v>
      </c>
      <c r="K59" s="192">
        <f t="shared" si="1"/>
        <v>3649</v>
      </c>
      <c r="L59" s="193">
        <f t="shared" si="1"/>
        <v>0</v>
      </c>
      <c r="M59" s="194">
        <f t="shared" si="1"/>
        <v>0</v>
      </c>
      <c r="N59" s="192">
        <f t="shared" si="1"/>
        <v>179159</v>
      </c>
      <c r="O59" s="192">
        <f t="shared" si="1"/>
        <v>0</v>
      </c>
      <c r="P59" s="192">
        <f t="shared" si="1"/>
        <v>0</v>
      </c>
      <c r="Q59" s="192">
        <f t="shared" si="1"/>
        <v>12715</v>
      </c>
      <c r="R59" s="192">
        <f t="shared" si="1"/>
        <v>0</v>
      </c>
      <c r="S59" s="192">
        <f t="shared" si="1"/>
        <v>0</v>
      </c>
      <c r="T59" s="192">
        <f t="shared" si="1"/>
        <v>5000</v>
      </c>
      <c r="U59" s="192">
        <f t="shared" si="1"/>
        <v>189982</v>
      </c>
      <c r="V59" s="193">
        <f t="shared" si="1"/>
        <v>9425</v>
      </c>
      <c r="W59" s="194">
        <f t="shared" si="1"/>
        <v>6180</v>
      </c>
      <c r="X59" s="192">
        <f t="shared" si="1"/>
        <v>0</v>
      </c>
      <c r="Y59" s="192">
        <f t="shared" si="1"/>
        <v>6768</v>
      </c>
      <c r="Z59" s="192">
        <f t="shared" si="1"/>
        <v>58059</v>
      </c>
      <c r="AA59" s="192">
        <f t="shared" si="1"/>
        <v>28212</v>
      </c>
      <c r="AB59" s="192">
        <f t="shared" si="1"/>
        <v>5155</v>
      </c>
      <c r="AC59" s="192">
        <f t="shared" si="1"/>
        <v>703</v>
      </c>
      <c r="AD59" s="192">
        <f t="shared" si="1"/>
        <v>6379</v>
      </c>
      <c r="AE59" s="192">
        <f t="shared" si="1"/>
        <v>16084</v>
      </c>
      <c r="AF59" s="193">
        <f t="shared" si="1"/>
        <v>244557</v>
      </c>
      <c r="AG59" s="194">
        <f t="shared" si="1"/>
        <v>2357</v>
      </c>
      <c r="AH59" s="192">
        <f t="shared" si="1"/>
        <v>461</v>
      </c>
      <c r="AI59" s="192">
        <f t="shared" si="1"/>
        <v>3273</v>
      </c>
      <c r="AJ59" s="192">
        <f t="shared" si="1"/>
        <v>2169</v>
      </c>
      <c r="AK59" s="192">
        <f t="shared" si="1"/>
        <v>1738</v>
      </c>
      <c r="AL59" s="192">
        <f t="shared" si="1"/>
        <v>55189</v>
      </c>
      <c r="AM59" s="192">
        <f t="shared" si="1"/>
        <v>2520</v>
      </c>
      <c r="AN59" s="192">
        <f t="shared" si="1"/>
        <v>3032</v>
      </c>
      <c r="AO59" s="192">
        <f t="shared" si="1"/>
        <v>5111</v>
      </c>
      <c r="AP59" s="193">
        <f t="shared" si="1"/>
        <v>4348</v>
      </c>
      <c r="AQ59" s="194">
        <f t="shared" si="1"/>
        <v>4811</v>
      </c>
      <c r="AR59" s="192">
        <f t="shared" si="1"/>
        <v>116757</v>
      </c>
      <c r="AS59" s="192">
        <f t="shared" si="1"/>
        <v>132628.00000000003</v>
      </c>
      <c r="AT59" s="192">
        <f t="shared" si="1"/>
        <v>8934</v>
      </c>
      <c r="AU59" s="192">
        <f t="shared" si="1"/>
        <v>1752</v>
      </c>
      <c r="AV59" s="192">
        <f t="shared" si="1"/>
        <v>17488</v>
      </c>
      <c r="AW59" s="192">
        <f t="shared" si="1"/>
        <v>382</v>
      </c>
      <c r="AX59" s="195">
        <f t="shared" si="1"/>
        <v>0</v>
      </c>
      <c r="AY59" s="196">
        <f>SUM(AY10:AY58)</f>
        <v>20640</v>
      </c>
      <c r="AZ59" s="193">
        <f t="shared" si="1"/>
        <v>6500</v>
      </c>
      <c r="BA59" s="194">
        <f t="shared" si="1"/>
        <v>1000</v>
      </c>
      <c r="BB59" s="192">
        <f t="shared" si="1"/>
        <v>1000</v>
      </c>
      <c r="BC59" s="192">
        <f t="shared" si="1"/>
        <v>1000</v>
      </c>
      <c r="BD59" s="192">
        <f t="shared" si="1"/>
        <v>1000</v>
      </c>
      <c r="BE59" s="197">
        <f t="shared" si="1"/>
        <v>229000</v>
      </c>
      <c r="BF59" s="192">
        <f t="shared" si="1"/>
        <v>1000</v>
      </c>
      <c r="BG59" s="192">
        <f t="shared" si="1"/>
        <v>1000</v>
      </c>
      <c r="BH59" s="192">
        <f t="shared" si="1"/>
        <v>2500</v>
      </c>
      <c r="BI59" s="192">
        <f t="shared" si="1"/>
        <v>1200</v>
      </c>
      <c r="BJ59" s="193">
        <f t="shared" si="1"/>
        <v>401000</v>
      </c>
      <c r="BK59" s="194">
        <f t="shared" si="1"/>
        <v>1000</v>
      </c>
      <c r="BL59" s="192">
        <f t="shared" si="1"/>
        <v>1000</v>
      </c>
      <c r="BM59" s="192">
        <f t="shared" si="1"/>
        <v>1000</v>
      </c>
      <c r="BN59" s="192">
        <f t="shared" si="1"/>
        <v>1000</v>
      </c>
      <c r="BO59" s="192">
        <f t="shared" ref="BO59:CE59" si="2">SUM(BO10:BO58)</f>
        <v>1000</v>
      </c>
      <c r="BP59" s="192">
        <f t="shared" si="2"/>
        <v>1000</v>
      </c>
      <c r="BQ59" s="197">
        <f t="shared" si="2"/>
        <v>242000</v>
      </c>
      <c r="BR59" s="192">
        <f t="shared" si="2"/>
        <v>1000</v>
      </c>
      <c r="BS59" s="192">
        <f t="shared" si="2"/>
        <v>1000</v>
      </c>
      <c r="BT59" s="193">
        <f t="shared" si="2"/>
        <v>1500</v>
      </c>
      <c r="BU59" s="194">
        <f t="shared" si="2"/>
        <v>1000</v>
      </c>
      <c r="BV59" s="192">
        <f t="shared" si="2"/>
        <v>1000</v>
      </c>
      <c r="BW59" s="192">
        <f t="shared" si="2"/>
        <v>10000</v>
      </c>
      <c r="BX59" s="192">
        <f t="shared" si="2"/>
        <v>63400</v>
      </c>
      <c r="BY59" s="192">
        <f t="shared" si="2"/>
        <v>1000</v>
      </c>
      <c r="BZ59" s="198">
        <f t="shared" si="2"/>
        <v>1000</v>
      </c>
      <c r="CA59" s="192">
        <f t="shared" si="2"/>
        <v>1000</v>
      </c>
      <c r="CB59" s="192">
        <f t="shared" si="2"/>
        <v>1000</v>
      </c>
      <c r="CC59" s="198">
        <f t="shared" si="2"/>
        <v>489000</v>
      </c>
      <c r="CD59" s="199">
        <f t="shared" si="2"/>
        <v>2625207</v>
      </c>
      <c r="CE59" s="199">
        <f t="shared" si="2"/>
        <v>2625207</v>
      </c>
    </row>
    <row r="60" spans="1:83" ht="14.25" customHeight="1" x14ac:dyDescent="0.4">
      <c r="A60" s="200" t="s">
        <v>212</v>
      </c>
      <c r="B60" s="201"/>
      <c r="C60" s="202"/>
      <c r="D60" s="202"/>
      <c r="E60" s="202"/>
      <c r="F60" s="202"/>
      <c r="G60" s="202"/>
      <c r="H60" s="202"/>
      <c r="I60" s="202"/>
      <c r="J60" s="202"/>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2"/>
      <c r="AP60" s="202"/>
      <c r="AQ60" s="202"/>
      <c r="AR60" s="202"/>
      <c r="AS60" s="202"/>
      <c r="AT60" s="202"/>
      <c r="AU60" s="202"/>
      <c r="AV60" s="202"/>
      <c r="AW60" s="202"/>
      <c r="AX60" s="202"/>
      <c r="AY60" s="203"/>
      <c r="AZ60" s="202"/>
      <c r="BA60" s="202"/>
      <c r="BB60" s="202"/>
      <c r="BC60" s="202"/>
      <c r="BD60" s="202"/>
      <c r="BE60" s="202"/>
      <c r="BF60" s="202"/>
      <c r="BG60" s="202"/>
      <c r="BH60" s="202"/>
      <c r="BI60" s="202"/>
      <c r="BJ60" s="202"/>
      <c r="BK60" s="202"/>
      <c r="BL60" s="202"/>
      <c r="BM60" s="202"/>
      <c r="BN60" s="202"/>
      <c r="BO60" s="202"/>
      <c r="BP60" s="202"/>
      <c r="BQ60" s="202"/>
      <c r="BR60" s="202"/>
      <c r="BS60" s="202"/>
      <c r="BT60" s="202"/>
      <c r="BU60" s="202"/>
      <c r="BV60" s="202"/>
      <c r="BW60" s="202"/>
      <c r="BX60" s="202"/>
      <c r="BY60" s="202"/>
      <c r="BZ60" s="202"/>
      <c r="CA60" s="202"/>
      <c r="CB60" s="202"/>
      <c r="CC60" s="202"/>
      <c r="CD60" s="204"/>
      <c r="CE60" s="204"/>
    </row>
    <row r="61" spans="1:83" ht="14.25" customHeight="1" x14ac:dyDescent="0.4">
      <c r="A61" s="798" t="s">
        <v>213</v>
      </c>
      <c r="B61" s="799"/>
      <c r="C61" s="91" t="s">
        <v>212</v>
      </c>
      <c r="D61" s="91"/>
      <c r="E61" s="91"/>
      <c r="F61" s="91"/>
      <c r="G61" s="91"/>
      <c r="H61" s="91"/>
      <c r="I61" s="91"/>
      <c r="J61" s="91"/>
      <c r="K61" s="91"/>
      <c r="L61" s="91"/>
      <c r="M61" s="91"/>
      <c r="N61" s="91"/>
      <c r="O61" s="91"/>
      <c r="P61" s="91"/>
      <c r="Q61" s="91"/>
      <c r="R61" s="91"/>
      <c r="S61" s="91"/>
      <c r="T61" s="91"/>
      <c r="U61" s="91"/>
      <c r="V61" s="91"/>
      <c r="W61" s="91"/>
      <c r="X61" s="91"/>
      <c r="Y61" s="91" t="s">
        <v>214</v>
      </c>
      <c r="Z61" s="91"/>
      <c r="AA61" s="91"/>
      <c r="AB61" s="91"/>
      <c r="AC61" s="91"/>
      <c r="AD61" s="91"/>
      <c r="AE61" s="91"/>
      <c r="AF61" s="91"/>
      <c r="AG61" s="91"/>
      <c r="AH61" s="91"/>
      <c r="AI61" s="91"/>
      <c r="AJ61" s="91"/>
      <c r="AK61" s="91"/>
      <c r="AL61" s="91"/>
      <c r="AM61" s="91"/>
      <c r="AN61" s="91"/>
      <c r="AO61" s="91"/>
      <c r="AP61" s="91"/>
      <c r="AQ61" s="91"/>
      <c r="AR61" s="91"/>
      <c r="AS61" s="91"/>
      <c r="AT61" s="91"/>
      <c r="AU61" s="91"/>
      <c r="AV61" s="91"/>
      <c r="AW61" s="91" t="s">
        <v>212</v>
      </c>
      <c r="AX61" s="91"/>
      <c r="AY61" s="93"/>
      <c r="AZ61" s="91"/>
      <c r="BA61" s="91"/>
      <c r="BB61" s="91"/>
      <c r="BC61" s="91"/>
      <c r="BD61" s="91"/>
      <c r="BE61" s="91"/>
      <c r="BF61" s="91"/>
      <c r="BG61" s="91"/>
      <c r="BH61" s="91"/>
      <c r="BI61" s="91"/>
      <c r="BJ61" s="91"/>
      <c r="BK61" s="91"/>
      <c r="BL61" s="91"/>
      <c r="BM61" s="91"/>
      <c r="BN61" s="91"/>
      <c r="BO61" s="91"/>
      <c r="BP61" s="91"/>
      <c r="BQ61" s="91"/>
      <c r="BR61" s="91"/>
      <c r="BS61" s="91"/>
      <c r="BT61" s="91"/>
      <c r="BU61" s="91"/>
      <c r="BV61" s="91"/>
      <c r="BW61" s="91"/>
      <c r="BX61" s="91"/>
      <c r="BY61" s="91"/>
      <c r="BZ61" s="91"/>
      <c r="CA61" s="91"/>
      <c r="CB61" s="91"/>
      <c r="CC61" s="91"/>
      <c r="CD61" s="94"/>
      <c r="CE61" s="94"/>
    </row>
    <row r="62" spans="1:83" ht="14.25" customHeight="1" x14ac:dyDescent="0.4">
      <c r="A62" s="802" t="s">
        <v>215</v>
      </c>
      <c r="B62" s="803"/>
      <c r="C62" s="95"/>
      <c r="D62" s="95"/>
      <c r="E62" s="95"/>
      <c r="F62" s="95"/>
      <c r="G62" s="95"/>
      <c r="H62" s="95"/>
      <c r="I62" s="95"/>
      <c r="J62" s="95"/>
      <c r="K62" s="95"/>
      <c r="L62" s="96"/>
      <c r="M62" s="97"/>
      <c r="N62" s="95"/>
      <c r="O62" s="95"/>
      <c r="P62" s="95"/>
      <c r="Q62" s="95"/>
      <c r="R62" s="95"/>
      <c r="S62" s="95"/>
      <c r="T62" s="95"/>
      <c r="U62" s="95"/>
      <c r="V62" s="98"/>
      <c r="W62" s="108" t="s">
        <v>642</v>
      </c>
      <c r="X62" s="95"/>
      <c r="Y62" s="108" t="s">
        <v>641</v>
      </c>
      <c r="Z62" s="95"/>
      <c r="AA62" s="95"/>
      <c r="AB62" s="95"/>
      <c r="AC62" s="108" t="s">
        <v>649</v>
      </c>
      <c r="AD62" s="95"/>
      <c r="AE62" s="95"/>
      <c r="AF62" s="103" t="s">
        <v>216</v>
      </c>
      <c r="AG62" s="95"/>
      <c r="AH62" s="95"/>
      <c r="AI62" s="95"/>
      <c r="AJ62" s="95"/>
      <c r="AK62" s="95"/>
      <c r="AL62" s="95"/>
      <c r="AM62" s="108" t="s">
        <v>667</v>
      </c>
      <c r="AN62" s="95"/>
      <c r="AO62" s="95"/>
      <c r="AP62" s="98"/>
      <c r="AQ62" s="95"/>
      <c r="AR62" s="95"/>
      <c r="AS62" s="95"/>
      <c r="AT62" s="95"/>
      <c r="AU62" s="95"/>
      <c r="AV62" s="95"/>
      <c r="AW62" s="108"/>
      <c r="AX62" s="96"/>
      <c r="AY62" s="99"/>
      <c r="AZ62" s="98"/>
      <c r="BA62" s="95"/>
      <c r="BB62" s="95"/>
      <c r="BC62" s="95"/>
      <c r="BD62" s="95"/>
      <c r="BE62" s="95"/>
      <c r="BF62" s="95"/>
      <c r="BG62" s="95"/>
      <c r="BH62" s="95"/>
      <c r="BI62" s="95"/>
      <c r="BJ62" s="98"/>
      <c r="BK62" s="95"/>
      <c r="BL62" s="95"/>
      <c r="BM62" s="95"/>
      <c r="BN62" s="95"/>
      <c r="BO62" s="95"/>
      <c r="BP62" s="95"/>
      <c r="BQ62" s="95"/>
      <c r="BR62" s="95"/>
      <c r="BS62" s="95"/>
      <c r="BT62" s="98"/>
      <c r="BU62" s="95"/>
      <c r="BV62" s="95"/>
      <c r="BW62" s="95"/>
      <c r="BX62" s="95"/>
      <c r="BY62" s="95"/>
      <c r="BZ62" s="95"/>
      <c r="CA62" s="95"/>
      <c r="CB62" s="95"/>
      <c r="CC62" s="95"/>
      <c r="CD62" s="101">
        <f>SUM(C62:CC62)</f>
        <v>0</v>
      </c>
      <c r="CE62" s="101">
        <f>SUM(D62:CD62)</f>
        <v>0</v>
      </c>
    </row>
    <row r="63" spans="1:83" s="410" customFormat="1" ht="14.25" customHeight="1" x14ac:dyDescent="0.4">
      <c r="A63" s="751" t="s">
        <v>217</v>
      </c>
      <c r="B63" s="789"/>
      <c r="C63" s="135"/>
      <c r="D63" s="135"/>
      <c r="E63" s="135"/>
      <c r="F63" s="135"/>
      <c r="G63" s="135"/>
      <c r="H63" s="135"/>
      <c r="I63" s="135"/>
      <c r="J63" s="135"/>
      <c r="K63" s="135"/>
      <c r="L63" s="136"/>
      <c r="M63" s="137"/>
      <c r="N63" s="135"/>
      <c r="O63" s="135"/>
      <c r="P63" s="135"/>
      <c r="Q63" s="135"/>
      <c r="R63" s="135"/>
      <c r="S63" s="135" t="s">
        <v>638</v>
      </c>
      <c r="T63" s="135">
        <v>4967</v>
      </c>
      <c r="U63" s="135"/>
      <c r="V63" s="138">
        <v>2480</v>
      </c>
      <c r="W63" s="135">
        <v>3200</v>
      </c>
      <c r="X63" s="205"/>
      <c r="Y63" s="135">
        <v>2400</v>
      </c>
      <c r="Z63" s="206">
        <v>3378</v>
      </c>
      <c r="AA63" s="444" t="s">
        <v>648</v>
      </c>
      <c r="AB63" s="135"/>
      <c r="AC63" s="135">
        <v>584</v>
      </c>
      <c r="AD63" s="135">
        <v>1197</v>
      </c>
      <c r="AE63" s="135">
        <v>37</v>
      </c>
      <c r="AF63" s="138"/>
      <c r="AG63" s="135">
        <v>1964</v>
      </c>
      <c r="AH63" s="135"/>
      <c r="AI63" s="135">
        <v>4398</v>
      </c>
      <c r="AJ63" s="139" t="s">
        <v>218</v>
      </c>
      <c r="AK63" s="135"/>
      <c r="AL63" s="135"/>
      <c r="AM63" s="135">
        <v>3968</v>
      </c>
      <c r="AN63" s="135">
        <v>58737</v>
      </c>
      <c r="AO63" s="135"/>
      <c r="AP63" s="138"/>
      <c r="AQ63" s="135"/>
      <c r="AR63" s="135"/>
      <c r="AS63" s="135"/>
      <c r="AT63" s="135"/>
      <c r="AU63" s="135" t="s">
        <v>673</v>
      </c>
      <c r="AV63" s="135">
        <v>1782</v>
      </c>
      <c r="AW63" s="135">
        <v>309000</v>
      </c>
      <c r="AX63" s="453"/>
      <c r="AY63" s="140"/>
      <c r="AZ63" s="138"/>
      <c r="BA63" s="135"/>
      <c r="BB63" s="135">
        <v>2200</v>
      </c>
      <c r="BC63" s="139" t="s">
        <v>676</v>
      </c>
      <c r="BD63" s="135"/>
      <c r="BE63" s="135"/>
      <c r="BF63" s="135"/>
      <c r="BG63" s="135">
        <v>2200</v>
      </c>
      <c r="BH63" s="139" t="s">
        <v>676</v>
      </c>
      <c r="BI63" s="135"/>
      <c r="BJ63" s="138"/>
      <c r="BK63" s="135"/>
      <c r="BL63" s="135">
        <v>2200</v>
      </c>
      <c r="BM63" s="139" t="s">
        <v>676</v>
      </c>
      <c r="BN63" s="135"/>
      <c r="BO63" s="135"/>
      <c r="BP63" s="135"/>
      <c r="BQ63" s="135">
        <v>2200</v>
      </c>
      <c r="BR63" s="139" t="s">
        <v>676</v>
      </c>
      <c r="BS63" s="135"/>
      <c r="BT63" s="138"/>
      <c r="BU63" s="135"/>
      <c r="BV63" s="135">
        <v>2200</v>
      </c>
      <c r="BW63" s="139" t="s">
        <v>676</v>
      </c>
      <c r="BX63" s="135"/>
      <c r="BY63" s="135"/>
      <c r="BZ63" s="135"/>
      <c r="CA63" s="135">
        <v>2200</v>
      </c>
      <c r="CB63" s="139"/>
      <c r="CC63" s="135"/>
      <c r="CD63" s="757">
        <f>+SUM(CE63:CE65)</f>
        <v>431341</v>
      </c>
      <c r="CE63" s="142">
        <f>SUM($D63:$CC63)</f>
        <v>411292</v>
      </c>
    </row>
    <row r="64" spans="1:83" s="410" customFormat="1" ht="14.25" customHeight="1" x14ac:dyDescent="0.4">
      <c r="A64" s="753"/>
      <c r="B64" s="754"/>
      <c r="C64" s="120"/>
      <c r="D64" s="120"/>
      <c r="E64" s="120"/>
      <c r="F64" s="120"/>
      <c r="G64" s="120"/>
      <c r="H64" s="120"/>
      <c r="I64" s="120"/>
      <c r="J64" s="120"/>
      <c r="K64" s="120"/>
      <c r="L64" s="121"/>
      <c r="M64" s="122"/>
      <c r="N64" s="120"/>
      <c r="O64" s="120"/>
      <c r="P64" s="120"/>
      <c r="Q64" s="120"/>
      <c r="R64" s="120"/>
      <c r="S64" s="120"/>
      <c r="T64" s="120"/>
      <c r="U64" s="120"/>
      <c r="V64" s="124" t="s">
        <v>637</v>
      </c>
      <c r="W64" s="120">
        <v>2496</v>
      </c>
      <c r="X64" s="123" t="s">
        <v>644</v>
      </c>
      <c r="Y64" s="120"/>
      <c r="Z64" s="120"/>
      <c r="AA64" s="123"/>
      <c r="AB64" s="120"/>
      <c r="AC64" s="120"/>
      <c r="AD64" s="123" t="s">
        <v>219</v>
      </c>
      <c r="AE64" s="120"/>
      <c r="AF64" s="152"/>
      <c r="AG64" s="120" t="s">
        <v>220</v>
      </c>
      <c r="AH64" s="123" t="s">
        <v>656</v>
      </c>
      <c r="AI64" s="120"/>
      <c r="AJ64" s="120"/>
      <c r="AK64" s="120"/>
      <c r="AL64" s="120"/>
      <c r="AM64" s="120"/>
      <c r="AN64" s="123" t="s">
        <v>672</v>
      </c>
      <c r="AO64" s="120"/>
      <c r="AP64" s="124"/>
      <c r="AQ64" s="120"/>
      <c r="AR64" s="120"/>
      <c r="AS64" s="120"/>
      <c r="AT64" s="120"/>
      <c r="AU64" s="120"/>
      <c r="AV64" s="123"/>
      <c r="AW64" s="123" t="s">
        <v>675</v>
      </c>
      <c r="AX64" s="121"/>
      <c r="AY64" s="125"/>
      <c r="AZ64" s="124"/>
      <c r="BA64" s="120"/>
      <c r="BB64" s="120"/>
      <c r="BC64" s="120"/>
      <c r="BD64" s="552"/>
      <c r="BE64" s="120"/>
      <c r="BG64" s="120"/>
      <c r="BH64" s="120"/>
      <c r="BI64" s="120"/>
      <c r="BJ64" s="124"/>
      <c r="BK64" s="120"/>
      <c r="BL64" s="120"/>
      <c r="BM64" s="120"/>
      <c r="BN64" s="120"/>
      <c r="BO64" s="120"/>
      <c r="BP64" s="120"/>
      <c r="BQ64" s="120"/>
      <c r="BR64" s="120"/>
      <c r="BS64" s="120">
        <v>13000</v>
      </c>
      <c r="BT64" s="123" t="s">
        <v>811</v>
      </c>
      <c r="BU64" s="120"/>
      <c r="BV64" s="120"/>
      <c r="BW64" s="120"/>
      <c r="BX64" s="120"/>
      <c r="BY64" s="120"/>
      <c r="BZ64" s="120"/>
      <c r="CA64" s="123" t="s">
        <v>677</v>
      </c>
      <c r="CB64" s="120"/>
      <c r="CC64" s="120"/>
      <c r="CD64" s="772"/>
      <c r="CE64" s="127">
        <f>SUM(D64:CD64)</f>
        <v>15496</v>
      </c>
    </row>
    <row r="65" spans="1:84" s="410" customFormat="1" ht="14.25" customHeight="1" x14ac:dyDescent="0.4">
      <c r="A65" s="755"/>
      <c r="B65" s="756"/>
      <c r="C65" s="143"/>
      <c r="D65" s="143"/>
      <c r="E65" s="143"/>
      <c r="F65" s="143"/>
      <c r="G65" s="143"/>
      <c r="H65" s="143"/>
      <c r="I65" s="143"/>
      <c r="J65" s="143"/>
      <c r="K65" s="143"/>
      <c r="L65" s="144"/>
      <c r="M65" s="145"/>
      <c r="N65" s="143"/>
      <c r="O65" s="143"/>
      <c r="P65" s="143"/>
      <c r="Q65" s="143"/>
      <c r="R65" s="143"/>
      <c r="S65" s="143"/>
      <c r="T65" s="143"/>
      <c r="U65" s="143"/>
      <c r="V65" s="146"/>
      <c r="W65" s="454">
        <v>657</v>
      </c>
      <c r="X65" s="147" t="s">
        <v>643</v>
      </c>
      <c r="Y65" s="143"/>
      <c r="Z65" s="143"/>
      <c r="AA65" s="143"/>
      <c r="AB65" s="143" t="s">
        <v>650</v>
      </c>
      <c r="AC65" s="143">
        <v>2136</v>
      </c>
      <c r="AD65" s="143">
        <v>813</v>
      </c>
      <c r="AE65" s="147" t="s">
        <v>221</v>
      </c>
      <c r="AF65" s="146"/>
      <c r="AG65" s="143">
        <v>150</v>
      </c>
      <c r="AH65" s="143">
        <v>440</v>
      </c>
      <c r="AI65" s="147"/>
      <c r="AJ65" s="143">
        <v>357</v>
      </c>
      <c r="AK65" s="147" t="s">
        <v>222</v>
      </c>
      <c r="AL65" s="147"/>
      <c r="AM65" s="143"/>
      <c r="AN65" s="147" t="s">
        <v>671</v>
      </c>
      <c r="AO65" s="143"/>
      <c r="AP65" s="146"/>
      <c r="AQ65" s="143"/>
      <c r="AR65" s="143"/>
      <c r="AS65" s="143"/>
      <c r="AT65" s="143"/>
      <c r="AU65" s="143"/>
      <c r="AV65" s="143"/>
      <c r="AW65" s="147" t="s">
        <v>674</v>
      </c>
      <c r="AX65" s="144"/>
      <c r="AY65" s="148"/>
      <c r="AZ65" s="146"/>
      <c r="BA65" s="143"/>
      <c r="BB65" s="143"/>
      <c r="BC65" s="143"/>
      <c r="BD65" s="143"/>
      <c r="BE65" s="143"/>
      <c r="BF65" s="143"/>
      <c r="BG65" s="143"/>
      <c r="BH65" s="143"/>
      <c r="BI65" s="143"/>
      <c r="BJ65" s="146"/>
      <c r="BK65" s="143"/>
      <c r="BL65" s="143"/>
      <c r="BM65" s="143"/>
      <c r="BN65" s="143"/>
      <c r="BO65" s="143"/>
      <c r="BP65" s="143"/>
      <c r="BQ65" s="143"/>
      <c r="BR65" s="143"/>
      <c r="BS65" s="143"/>
      <c r="BT65" s="146"/>
      <c r="BU65" s="143"/>
      <c r="BV65" s="143"/>
      <c r="BW65" s="143"/>
      <c r="BX65" s="143"/>
      <c r="BY65" s="143"/>
      <c r="BZ65" s="143"/>
      <c r="CA65" s="143"/>
      <c r="CB65" s="143"/>
      <c r="CC65" s="143"/>
      <c r="CD65" s="773"/>
      <c r="CE65" s="150">
        <f>SUM($D65:$CC65)</f>
        <v>4553</v>
      </c>
    </row>
    <row r="66" spans="1:84" s="410" customFormat="1" ht="14.25" customHeight="1" x14ac:dyDescent="0.4">
      <c r="A66" s="751" t="s">
        <v>223</v>
      </c>
      <c r="B66" s="789"/>
      <c r="C66" s="135"/>
      <c r="D66" s="135"/>
      <c r="E66" s="135"/>
      <c r="F66" s="135"/>
      <c r="G66" s="135"/>
      <c r="H66" s="135"/>
      <c r="I66" s="135"/>
      <c r="J66" s="135"/>
      <c r="K66" s="135"/>
      <c r="L66" s="136"/>
      <c r="M66" s="137"/>
      <c r="N66" s="135"/>
      <c r="O66" s="135"/>
      <c r="P66" s="135"/>
      <c r="Q66" s="135"/>
      <c r="R66" s="135"/>
      <c r="S66" s="135"/>
      <c r="T66" s="135"/>
      <c r="U66" s="135"/>
      <c r="V66" s="138"/>
      <c r="W66" s="120"/>
      <c r="X66" s="135"/>
      <c r="Y66" s="135">
        <v>1341</v>
      </c>
      <c r="Z66" s="135">
        <v>690</v>
      </c>
      <c r="AA66" s="139" t="s">
        <v>224</v>
      </c>
      <c r="AB66" s="135">
        <v>1257</v>
      </c>
      <c r="AC66" s="135">
        <v>630</v>
      </c>
      <c r="AD66" s="135">
        <v>919</v>
      </c>
      <c r="AE66" s="135">
        <v>2835</v>
      </c>
      <c r="AF66" s="151" t="s">
        <v>651</v>
      </c>
      <c r="AG66" s="139"/>
      <c r="AH66" s="135">
        <v>28734</v>
      </c>
      <c r="AI66" s="135">
        <v>893</v>
      </c>
      <c r="AJ66" s="135">
        <v>389</v>
      </c>
      <c r="AK66" s="139" t="s">
        <v>663</v>
      </c>
      <c r="AL66" s="139"/>
      <c r="AM66" s="135"/>
      <c r="AN66" s="139"/>
      <c r="AO66" s="139" t="s">
        <v>626</v>
      </c>
      <c r="AP66" s="138"/>
      <c r="AQ66" s="135"/>
      <c r="AR66" s="135"/>
      <c r="AS66" s="135" t="s">
        <v>225</v>
      </c>
      <c r="AT66" s="135">
        <v>5589</v>
      </c>
      <c r="AU66" s="135">
        <v>64087</v>
      </c>
      <c r="AV66" s="139" t="s">
        <v>226</v>
      </c>
      <c r="AW66" s="135"/>
      <c r="AX66" s="136"/>
      <c r="AY66" s="140"/>
      <c r="AZ66" s="138">
        <v>3380</v>
      </c>
      <c r="BA66" s="135"/>
      <c r="BB66" s="135">
        <v>2380</v>
      </c>
      <c r="BC66" s="135"/>
      <c r="BD66" s="135">
        <v>2380</v>
      </c>
      <c r="BE66" s="135"/>
      <c r="BF66" s="135">
        <v>2380</v>
      </c>
      <c r="BG66" s="135"/>
      <c r="BH66" s="135">
        <v>3880</v>
      </c>
      <c r="BI66" s="135"/>
      <c r="BJ66" s="138">
        <v>2380</v>
      </c>
      <c r="BK66" s="135"/>
      <c r="BL66" s="135">
        <v>2380</v>
      </c>
      <c r="BM66" s="135"/>
      <c r="BN66" s="135">
        <v>2380</v>
      </c>
      <c r="BO66" s="135"/>
      <c r="BP66" s="135">
        <v>2380</v>
      </c>
      <c r="BQ66" s="135"/>
      <c r="BR66" s="135">
        <v>2380</v>
      </c>
      <c r="BS66" s="135"/>
      <c r="BT66" s="138">
        <v>3380</v>
      </c>
      <c r="BU66" s="135"/>
      <c r="BV66" s="135">
        <v>2380</v>
      </c>
      <c r="BW66" s="135"/>
      <c r="BX66" s="135">
        <v>2380</v>
      </c>
      <c r="BY66" s="135"/>
      <c r="BZ66" s="135">
        <v>2380</v>
      </c>
      <c r="CA66" s="135"/>
      <c r="CB66" s="135">
        <v>2380</v>
      </c>
      <c r="CC66" s="135"/>
      <c r="CD66" s="757">
        <f>+SUM(CE66:CE68)</f>
        <v>147047</v>
      </c>
      <c r="CE66" s="142">
        <f>SUM($D66:$CC66)</f>
        <v>146564</v>
      </c>
    </row>
    <row r="67" spans="1:84" s="410" customFormat="1" ht="14.25" customHeight="1" x14ac:dyDescent="0.4">
      <c r="A67" s="753"/>
      <c r="B67" s="754"/>
      <c r="C67" s="120"/>
      <c r="D67" s="120"/>
      <c r="E67" s="120"/>
      <c r="F67" s="120"/>
      <c r="G67" s="120"/>
      <c r="H67" s="120"/>
      <c r="I67" s="120"/>
      <c r="J67" s="120"/>
      <c r="K67" s="120"/>
      <c r="L67" s="121"/>
      <c r="M67" s="122"/>
      <c r="N67" s="120"/>
      <c r="O67" s="120"/>
      <c r="P67" s="120"/>
      <c r="Q67" s="120"/>
      <c r="R67" s="120"/>
      <c r="S67" s="120"/>
      <c r="T67" s="120"/>
      <c r="U67" s="123"/>
      <c r="V67" s="124"/>
      <c r="W67" s="120"/>
      <c r="X67" s="120"/>
      <c r="Y67" s="123" t="s">
        <v>645</v>
      </c>
      <c r="Z67" s="120"/>
      <c r="AA67" s="120"/>
      <c r="AB67" s="207" t="s">
        <v>227</v>
      </c>
      <c r="AC67" s="120"/>
      <c r="AD67" s="123" t="s">
        <v>228</v>
      </c>
      <c r="AE67" s="123"/>
      <c r="AF67" s="124"/>
      <c r="AG67" s="120"/>
      <c r="AH67" s="120" t="s">
        <v>229</v>
      </c>
      <c r="AI67" s="123" t="s">
        <v>658</v>
      </c>
      <c r="AJ67" s="123"/>
      <c r="AK67" s="120"/>
      <c r="AL67" s="120"/>
      <c r="AM67" s="120"/>
      <c r="AN67" s="120"/>
      <c r="AO67" s="120"/>
      <c r="AP67" s="124"/>
      <c r="AQ67" s="120"/>
      <c r="AR67" s="120"/>
      <c r="AS67" s="120"/>
      <c r="AT67" s="120"/>
      <c r="AU67" s="120"/>
      <c r="AV67" s="120"/>
      <c r="AW67" s="123"/>
      <c r="AX67" s="121"/>
      <c r="AY67" s="125"/>
      <c r="AZ67" s="123" t="s">
        <v>680</v>
      </c>
      <c r="BA67" s="120"/>
      <c r="BB67" s="123"/>
      <c r="BC67" s="120"/>
      <c r="BD67" s="209" t="s">
        <v>679</v>
      </c>
      <c r="BE67" s="120"/>
      <c r="BF67" s="209" t="s">
        <v>679</v>
      </c>
      <c r="BG67" s="120"/>
      <c r="BH67" s="209" t="s">
        <v>679</v>
      </c>
      <c r="BI67" s="120"/>
      <c r="BJ67" s="209" t="s">
        <v>679</v>
      </c>
      <c r="BK67" s="120"/>
      <c r="BL67" s="209" t="s">
        <v>679</v>
      </c>
      <c r="BM67" s="120"/>
      <c r="BN67" s="209" t="s">
        <v>679</v>
      </c>
      <c r="BO67" s="120"/>
      <c r="BP67" s="209" t="s">
        <v>679</v>
      </c>
      <c r="BQ67" s="120"/>
      <c r="BR67" s="209" t="s">
        <v>679</v>
      </c>
      <c r="BS67" s="120"/>
      <c r="BT67" s="209" t="s">
        <v>679</v>
      </c>
      <c r="BU67" s="120"/>
      <c r="BV67" s="209" t="s">
        <v>679</v>
      </c>
      <c r="BW67" s="120"/>
      <c r="BX67" s="209" t="s">
        <v>679</v>
      </c>
      <c r="BY67" s="120"/>
      <c r="BZ67" s="209" t="s">
        <v>679</v>
      </c>
      <c r="CA67" s="120"/>
      <c r="CB67" s="209" t="s">
        <v>679</v>
      </c>
      <c r="CC67" s="120"/>
      <c r="CD67" s="772"/>
      <c r="CE67" s="127">
        <f>SUM(D67:CD67)</f>
        <v>0</v>
      </c>
    </row>
    <row r="68" spans="1:84" s="410" customFormat="1" ht="14.25" customHeight="1" x14ac:dyDescent="0.4">
      <c r="A68" s="755"/>
      <c r="B68" s="756"/>
      <c r="C68" s="143"/>
      <c r="D68" s="143"/>
      <c r="E68" s="143"/>
      <c r="F68" s="143"/>
      <c r="G68" s="143"/>
      <c r="H68" s="143"/>
      <c r="I68" s="143"/>
      <c r="J68" s="143"/>
      <c r="K68" s="143"/>
      <c r="L68" s="144"/>
      <c r="M68" s="145"/>
      <c r="N68" s="143"/>
      <c r="O68" s="143"/>
      <c r="P68" s="143"/>
      <c r="Q68" s="143"/>
      <c r="R68" s="143"/>
      <c r="S68" s="143"/>
      <c r="T68" s="143"/>
      <c r="U68" s="143"/>
      <c r="V68" s="146"/>
      <c r="W68" s="143"/>
      <c r="X68" s="143"/>
      <c r="Y68" s="143"/>
      <c r="Z68" s="143"/>
      <c r="AA68" s="143"/>
      <c r="AB68" s="143"/>
      <c r="AC68" s="143" t="s">
        <v>230</v>
      </c>
      <c r="AD68" s="143">
        <v>483</v>
      </c>
      <c r="AE68" s="147"/>
      <c r="AF68" s="146"/>
      <c r="AG68" s="143"/>
      <c r="AH68" s="143"/>
      <c r="AI68" s="143"/>
      <c r="AJ68" s="143"/>
      <c r="AK68" s="143"/>
      <c r="AL68" s="143"/>
      <c r="AM68" s="143"/>
      <c r="AN68" s="143"/>
      <c r="AO68" s="143"/>
      <c r="AP68" s="146"/>
      <c r="AQ68" s="143"/>
      <c r="AR68" s="143"/>
      <c r="AS68" s="143"/>
      <c r="AT68" s="143"/>
      <c r="AU68" s="143"/>
      <c r="AV68" s="143"/>
      <c r="AW68" s="143"/>
      <c r="AX68" s="144"/>
      <c r="AY68" s="148"/>
      <c r="AZ68" s="146"/>
      <c r="BA68" s="143"/>
      <c r="BB68" s="147" t="s">
        <v>678</v>
      </c>
      <c r="BC68" s="143"/>
      <c r="BE68" s="143"/>
      <c r="BF68" s="143"/>
      <c r="BG68" s="147" t="s">
        <v>678</v>
      </c>
      <c r="BH68" s="143"/>
      <c r="BI68" s="143"/>
      <c r="BJ68" s="146"/>
      <c r="BK68" s="143"/>
      <c r="BL68" s="147" t="s">
        <v>678</v>
      </c>
      <c r="BM68" s="143"/>
      <c r="BN68" s="143"/>
      <c r="BO68" s="143"/>
      <c r="BP68" s="143"/>
      <c r="BQ68" s="147" t="s">
        <v>678</v>
      </c>
      <c r="BR68" s="143"/>
      <c r="BS68" s="143"/>
      <c r="BT68" s="146"/>
      <c r="BU68" s="143"/>
      <c r="BV68" s="147" t="s">
        <v>678</v>
      </c>
      <c r="BW68" s="143"/>
      <c r="BX68" s="143"/>
      <c r="BY68" s="143"/>
      <c r="BZ68" s="143"/>
      <c r="CA68" s="445" t="s">
        <v>678</v>
      </c>
      <c r="CB68" s="445"/>
      <c r="CC68" s="143"/>
      <c r="CD68" s="773"/>
      <c r="CE68" s="150">
        <f>SUM($D68:$CC68)</f>
        <v>483</v>
      </c>
    </row>
    <row r="69" spans="1:84" s="410" customFormat="1" ht="14.25" customHeight="1" x14ac:dyDescent="0.4">
      <c r="A69" s="751" t="s">
        <v>231</v>
      </c>
      <c r="B69" s="789"/>
      <c r="C69" s="135"/>
      <c r="D69" s="135"/>
      <c r="E69" s="135"/>
      <c r="F69" s="135"/>
      <c r="G69" s="135"/>
      <c r="H69" s="135"/>
      <c r="I69" s="135"/>
      <c r="J69" s="135">
        <v>140</v>
      </c>
      <c r="K69" s="135"/>
      <c r="L69" s="136"/>
      <c r="M69" s="137"/>
      <c r="N69" s="135">
        <v>430</v>
      </c>
      <c r="O69" s="135"/>
      <c r="P69" s="135"/>
      <c r="Q69" s="135"/>
      <c r="R69" s="135">
        <v>460</v>
      </c>
      <c r="S69" s="135"/>
      <c r="T69" s="135"/>
      <c r="U69" s="135">
        <v>6180</v>
      </c>
      <c r="V69" s="138"/>
      <c r="W69" s="135"/>
      <c r="X69" s="135">
        <v>65</v>
      </c>
      <c r="Y69" s="135"/>
      <c r="Z69" s="135">
        <v>5672</v>
      </c>
      <c r="AA69" s="135">
        <v>83</v>
      </c>
      <c r="AB69" s="135">
        <v>327</v>
      </c>
      <c r="AC69" s="139" t="s">
        <v>232</v>
      </c>
      <c r="AD69" s="135"/>
      <c r="AE69" s="135">
        <v>5041</v>
      </c>
      <c r="AF69" s="138"/>
      <c r="AG69" s="135">
        <v>205</v>
      </c>
      <c r="AH69" s="135">
        <v>791</v>
      </c>
      <c r="AI69" s="135">
        <v>2205</v>
      </c>
      <c r="AJ69" s="139" t="s">
        <v>660</v>
      </c>
      <c r="AK69" s="135"/>
      <c r="AL69" s="135"/>
      <c r="AM69" s="135"/>
      <c r="AN69" s="135"/>
      <c r="AO69" s="135"/>
      <c r="AP69" s="138"/>
      <c r="AQ69" s="135"/>
      <c r="AR69" s="135"/>
      <c r="AS69" s="135"/>
      <c r="AT69" s="135"/>
      <c r="AU69" s="135"/>
      <c r="AV69" s="135">
        <v>13781</v>
      </c>
      <c r="AW69" s="135">
        <v>454</v>
      </c>
      <c r="AX69" s="136">
        <v>2057</v>
      </c>
      <c r="AY69" s="140"/>
      <c r="AZ69" s="138"/>
      <c r="BA69" s="135">
        <v>1700</v>
      </c>
      <c r="BB69" s="135">
        <v>6500</v>
      </c>
      <c r="BC69" s="135"/>
      <c r="BD69" s="135">
        <v>300</v>
      </c>
      <c r="BE69" s="135">
        <v>4000</v>
      </c>
      <c r="BF69" s="135"/>
      <c r="BG69" s="135"/>
      <c r="BH69" s="135"/>
      <c r="BI69" s="135">
        <v>300</v>
      </c>
      <c r="BJ69" s="138">
        <v>12200</v>
      </c>
      <c r="BK69" s="135"/>
      <c r="BL69" s="135"/>
      <c r="BM69" s="135"/>
      <c r="BN69" s="135">
        <v>300</v>
      </c>
      <c r="BO69" s="135">
        <v>4000</v>
      </c>
      <c r="BP69" s="135">
        <v>1700</v>
      </c>
      <c r="BQ69" s="135"/>
      <c r="BR69" s="135">
        <v>6500</v>
      </c>
      <c r="BS69" s="135">
        <v>300</v>
      </c>
      <c r="BT69" s="138"/>
      <c r="BU69" s="135"/>
      <c r="BV69" s="135"/>
      <c r="BW69" s="135"/>
      <c r="BX69" s="135">
        <v>300</v>
      </c>
      <c r="BY69" s="135">
        <v>4400</v>
      </c>
      <c r="BZ69" s="135"/>
      <c r="CA69" s="135"/>
      <c r="CB69" s="135"/>
      <c r="CC69" s="135">
        <v>300</v>
      </c>
      <c r="CD69" s="757">
        <f>+SUM(CE69:CE72)</f>
        <v>83269</v>
      </c>
      <c r="CE69" s="142">
        <f>SUM($D69:$CC69)</f>
        <v>80691</v>
      </c>
    </row>
    <row r="70" spans="1:84" s="410" customFormat="1" ht="14.25" customHeight="1" x14ac:dyDescent="0.4">
      <c r="A70" s="753"/>
      <c r="B70" s="754"/>
      <c r="C70" s="120"/>
      <c r="D70" s="120"/>
      <c r="E70" s="120"/>
      <c r="F70" s="120"/>
      <c r="G70" s="120"/>
      <c r="H70" s="120"/>
      <c r="I70" s="120"/>
      <c r="J70" s="120"/>
      <c r="K70" s="120"/>
      <c r="L70" s="121"/>
      <c r="M70" s="208"/>
      <c r="N70" s="123" t="s">
        <v>233</v>
      </c>
      <c r="O70" s="120"/>
      <c r="P70" s="120"/>
      <c r="Q70" s="120"/>
      <c r="R70" s="120" t="s">
        <v>234</v>
      </c>
      <c r="S70" s="120"/>
      <c r="T70" s="120"/>
      <c r="U70" s="120" t="s">
        <v>235</v>
      </c>
      <c r="V70" s="124"/>
      <c r="W70" s="120"/>
      <c r="X70" s="120" t="s">
        <v>236</v>
      </c>
      <c r="Y70" s="123"/>
      <c r="Z70" s="120" t="s">
        <v>237</v>
      </c>
      <c r="AA70" s="123" t="s">
        <v>238</v>
      </c>
      <c r="AB70" s="120"/>
      <c r="AC70" s="120"/>
      <c r="AD70" s="123"/>
      <c r="AE70" s="120" t="s">
        <v>652</v>
      </c>
      <c r="AF70" s="124"/>
      <c r="AG70" s="120" t="s">
        <v>239</v>
      </c>
      <c r="AH70" s="209" t="s">
        <v>240</v>
      </c>
      <c r="AI70" s="120">
        <v>384</v>
      </c>
      <c r="AJ70" s="123" t="s">
        <v>241</v>
      </c>
      <c r="AK70" s="120"/>
      <c r="AL70" s="120"/>
      <c r="AM70" s="120"/>
      <c r="AN70" s="120"/>
      <c r="AO70" s="120"/>
      <c r="AP70" s="124"/>
      <c r="AQ70" s="120"/>
      <c r="AR70" s="120"/>
      <c r="AS70" s="120"/>
      <c r="AT70" s="120"/>
      <c r="AU70" s="120"/>
      <c r="AV70" s="120" t="s">
        <v>242</v>
      </c>
      <c r="AW70" s="123" t="s">
        <v>243</v>
      </c>
      <c r="AX70" s="121"/>
      <c r="AY70" s="125"/>
      <c r="AZ70" s="124"/>
      <c r="BA70" s="123" t="s">
        <v>855</v>
      </c>
      <c r="BB70" s="120"/>
      <c r="BC70" s="120"/>
      <c r="BD70" s="120"/>
      <c r="BE70" s="120"/>
      <c r="BF70" s="120"/>
      <c r="BG70" s="120"/>
      <c r="BH70" s="120"/>
      <c r="BI70" s="120"/>
      <c r="BJ70" s="124"/>
      <c r="BK70" s="120"/>
      <c r="BL70" s="120"/>
      <c r="BM70" s="120"/>
      <c r="BN70" s="120"/>
      <c r="BO70" s="120"/>
      <c r="BP70" s="120"/>
      <c r="BQ70" s="120"/>
      <c r="BR70" s="120"/>
      <c r="BS70" s="120"/>
      <c r="BT70" s="124"/>
      <c r="BU70" s="120"/>
      <c r="BV70" s="120"/>
      <c r="BW70" s="120"/>
      <c r="BX70" s="120"/>
      <c r="BY70" s="120"/>
      <c r="BZ70" s="120"/>
      <c r="CA70" s="120"/>
      <c r="CB70" s="120"/>
      <c r="CC70" s="120"/>
      <c r="CD70" s="772"/>
      <c r="CE70" s="127">
        <f>SUM($D70:$CC70)</f>
        <v>384</v>
      </c>
    </row>
    <row r="71" spans="1:84" s="410" customFormat="1" ht="14.25" customHeight="1" x14ac:dyDescent="0.4">
      <c r="A71" s="753"/>
      <c r="B71" s="754"/>
      <c r="C71" s="120"/>
      <c r="D71" s="120"/>
      <c r="E71" s="120"/>
      <c r="F71" s="120"/>
      <c r="G71" s="120"/>
      <c r="H71" s="120"/>
      <c r="I71" s="120"/>
      <c r="J71" s="120"/>
      <c r="K71" s="120"/>
      <c r="L71" s="121"/>
      <c r="M71" s="122"/>
      <c r="N71" s="120"/>
      <c r="O71" s="120"/>
      <c r="P71" s="120"/>
      <c r="Q71" s="120"/>
      <c r="R71" s="120"/>
      <c r="S71" s="120"/>
      <c r="T71" s="120"/>
      <c r="U71" s="120"/>
      <c r="V71" s="124"/>
      <c r="W71" s="120"/>
      <c r="X71" s="120"/>
      <c r="Y71" s="120"/>
      <c r="Z71" s="123"/>
      <c r="AA71" s="120"/>
      <c r="AB71" s="120"/>
      <c r="AC71" s="120"/>
      <c r="AD71" s="120" t="s">
        <v>653</v>
      </c>
      <c r="AE71" s="120">
        <v>282</v>
      </c>
      <c r="AF71" s="124"/>
      <c r="AG71" s="120">
        <v>1570</v>
      </c>
      <c r="AH71" s="209" t="s">
        <v>240</v>
      </c>
      <c r="AI71" s="120">
        <v>342</v>
      </c>
      <c r="AJ71" s="123" t="s">
        <v>244</v>
      </c>
      <c r="AK71" s="120"/>
      <c r="AL71" s="120"/>
      <c r="AM71" s="120"/>
      <c r="AN71" s="120"/>
      <c r="AO71" s="120"/>
      <c r="AP71" s="124"/>
      <c r="AQ71" s="120"/>
      <c r="AR71" s="120"/>
      <c r="AS71" s="120"/>
      <c r="AT71" s="120"/>
      <c r="AU71" s="120"/>
      <c r="AV71" s="120"/>
      <c r="AW71" s="123"/>
      <c r="AX71" s="121"/>
      <c r="AY71" s="125"/>
      <c r="AZ71" s="124"/>
      <c r="BA71" s="120"/>
      <c r="BB71" s="120"/>
      <c r="BC71" s="120"/>
      <c r="BD71" s="120"/>
      <c r="BE71" s="120"/>
      <c r="BF71" s="120"/>
      <c r="BG71" s="120"/>
      <c r="BH71" s="120"/>
      <c r="BI71" s="120"/>
      <c r="BJ71" s="124"/>
      <c r="BK71" s="120"/>
      <c r="BL71" s="120"/>
      <c r="BM71" s="120"/>
      <c r="BN71" s="120"/>
      <c r="BO71" s="120"/>
      <c r="BP71" s="120"/>
      <c r="BQ71" s="120"/>
      <c r="BR71" s="120"/>
      <c r="BS71" s="120"/>
      <c r="BT71" s="124"/>
      <c r="BU71" s="120"/>
      <c r="BV71" s="120"/>
      <c r="BW71" s="120"/>
      <c r="BX71" s="120"/>
      <c r="BY71" s="120"/>
      <c r="BZ71" s="120"/>
      <c r="CA71" s="120"/>
      <c r="CB71" s="120"/>
      <c r="CC71" s="120"/>
      <c r="CD71" s="772"/>
      <c r="CE71" s="127">
        <f>SUM($D71:$CC71)</f>
        <v>2194</v>
      </c>
    </row>
    <row r="72" spans="1:84" s="410" customFormat="1" ht="14.25" customHeight="1" x14ac:dyDescent="0.4">
      <c r="A72" s="755"/>
      <c r="B72" s="756"/>
      <c r="C72" s="143"/>
      <c r="D72" s="143"/>
      <c r="E72" s="143"/>
      <c r="F72" s="143"/>
      <c r="G72" s="143"/>
      <c r="H72" s="143"/>
      <c r="I72" s="143"/>
      <c r="J72" s="143"/>
      <c r="K72" s="143"/>
      <c r="L72" s="144"/>
      <c r="M72" s="145"/>
      <c r="N72" s="143"/>
      <c r="O72" s="143"/>
      <c r="P72" s="143"/>
      <c r="Q72" s="143"/>
      <c r="R72" s="143"/>
      <c r="S72" s="143"/>
      <c r="T72" s="143"/>
      <c r="U72" s="143"/>
      <c r="V72" s="146"/>
      <c r="W72" s="143"/>
      <c r="X72" s="143"/>
      <c r="Y72" s="143"/>
      <c r="Z72" s="143"/>
      <c r="AA72" s="143"/>
      <c r="AB72" s="143"/>
      <c r="AC72" s="143"/>
      <c r="AD72" s="143"/>
      <c r="AE72" s="143"/>
      <c r="AF72" s="146"/>
      <c r="AG72" s="143" t="s">
        <v>245</v>
      </c>
      <c r="AH72" s="147" t="s">
        <v>655</v>
      </c>
      <c r="AI72" s="143"/>
      <c r="AJ72" s="143"/>
      <c r="AK72" s="143"/>
      <c r="AL72" s="143"/>
      <c r="AM72" s="143"/>
      <c r="AN72" s="143"/>
      <c r="AO72" s="143"/>
      <c r="AP72" s="146"/>
      <c r="AQ72" s="143"/>
      <c r="AR72" s="143"/>
      <c r="AS72" s="143"/>
      <c r="AT72" s="143"/>
      <c r="AU72" s="143"/>
      <c r="AV72" s="143"/>
      <c r="AW72" s="143"/>
      <c r="AX72" s="144"/>
      <c r="AY72" s="148"/>
      <c r="AZ72" s="146"/>
      <c r="BA72" s="143"/>
      <c r="BB72" s="143"/>
      <c r="BC72" s="143"/>
      <c r="BD72" s="143"/>
      <c r="BE72" s="143"/>
      <c r="BF72" s="143"/>
      <c r="BG72" s="143"/>
      <c r="BH72" s="143"/>
      <c r="BI72" s="143"/>
      <c r="BJ72" s="146"/>
      <c r="BK72" s="143"/>
      <c r="BL72" s="143"/>
      <c r="BM72" s="143"/>
      <c r="BN72" s="143"/>
      <c r="BO72" s="143"/>
      <c r="BP72" s="143"/>
      <c r="BQ72" s="143"/>
      <c r="BR72" s="143"/>
      <c r="BS72" s="143"/>
      <c r="BT72" s="146"/>
      <c r="BU72" s="143"/>
      <c r="BV72" s="143"/>
      <c r="BW72" s="143"/>
      <c r="BX72" s="143"/>
      <c r="BY72" s="143"/>
      <c r="BZ72" s="143"/>
      <c r="CA72" s="143"/>
      <c r="CB72" s="143"/>
      <c r="CC72" s="143"/>
      <c r="CD72" s="773"/>
      <c r="CE72" s="150">
        <f>SUM(D72:CD72)</f>
        <v>0</v>
      </c>
    </row>
    <row r="73" spans="1:84" s="410" customFormat="1" ht="14.25" customHeight="1" x14ac:dyDescent="0.4">
      <c r="A73" s="751" t="s">
        <v>246</v>
      </c>
      <c r="B73" s="789"/>
      <c r="C73" s="135"/>
      <c r="D73" s="135"/>
      <c r="E73" s="135"/>
      <c r="F73" s="135"/>
      <c r="G73" s="135"/>
      <c r="H73" s="135"/>
      <c r="I73" s="135"/>
      <c r="J73" s="135"/>
      <c r="K73" s="135"/>
      <c r="L73" s="136"/>
      <c r="M73" s="137"/>
      <c r="N73" s="135"/>
      <c r="O73" s="135"/>
      <c r="P73" s="135"/>
      <c r="Q73" s="135"/>
      <c r="R73" s="135"/>
      <c r="S73" s="135"/>
      <c r="T73" s="135"/>
      <c r="U73" s="135"/>
      <c r="V73" s="138"/>
      <c r="W73" s="135">
        <v>3722</v>
      </c>
      <c r="X73" s="135">
        <v>2297</v>
      </c>
      <c r="Y73" s="139"/>
      <c r="Z73" s="135">
        <v>2534</v>
      </c>
      <c r="AA73" s="135">
        <v>4538</v>
      </c>
      <c r="AB73" s="135">
        <v>6011</v>
      </c>
      <c r="AC73" s="135">
        <v>4530</v>
      </c>
      <c r="AD73" s="139"/>
      <c r="AE73" s="135"/>
      <c r="AF73" s="138"/>
      <c r="AG73" s="135"/>
      <c r="AH73" s="139"/>
      <c r="AI73" s="135"/>
      <c r="AJ73" s="135"/>
      <c r="AK73" s="135"/>
      <c r="AL73" s="135"/>
      <c r="AM73" s="135"/>
      <c r="AN73" s="135"/>
      <c r="AO73" s="135"/>
      <c r="AP73" s="138"/>
      <c r="AQ73" s="135"/>
      <c r="AR73" s="135"/>
      <c r="AS73" s="135"/>
      <c r="AT73" s="135"/>
      <c r="AU73" s="135"/>
      <c r="AV73" s="135"/>
      <c r="AW73" s="135"/>
      <c r="AX73" s="136"/>
      <c r="AY73" s="140"/>
      <c r="AZ73" s="151" t="s">
        <v>866</v>
      </c>
      <c r="BA73" s="135"/>
      <c r="BB73" s="135"/>
      <c r="BC73" s="135"/>
      <c r="BD73" s="135"/>
      <c r="BE73" s="135"/>
      <c r="BF73" s="135"/>
      <c r="BG73" s="135"/>
      <c r="BH73" s="135"/>
      <c r="BI73" s="135"/>
      <c r="BJ73" s="138"/>
      <c r="BK73" s="135"/>
      <c r="BL73" s="135"/>
      <c r="BM73" s="139"/>
      <c r="BN73" s="135"/>
      <c r="BO73" s="135"/>
      <c r="BP73" s="135"/>
      <c r="BQ73" s="135"/>
      <c r="BR73" s="135"/>
      <c r="BS73" s="135"/>
      <c r="BT73" s="138"/>
      <c r="BU73" s="135"/>
      <c r="BV73" s="135"/>
      <c r="BW73" s="135"/>
      <c r="BX73" s="135"/>
      <c r="BY73" s="135"/>
      <c r="BZ73" s="135"/>
      <c r="CA73" s="135"/>
      <c r="CB73" s="135"/>
      <c r="CC73" s="135"/>
      <c r="CD73" s="757">
        <f>+CE73</f>
        <v>23632</v>
      </c>
      <c r="CE73" s="757">
        <f t="shared" ref="CE73:CE80" si="3">SUM($D73:$CC73)</f>
        <v>23632</v>
      </c>
    </row>
    <row r="74" spans="1:84" s="410" customFormat="1" ht="14.25" customHeight="1" x14ac:dyDescent="0.4">
      <c r="A74" s="755"/>
      <c r="B74" s="756"/>
      <c r="C74" s="143"/>
      <c r="D74" s="143"/>
      <c r="E74" s="143"/>
      <c r="F74" s="143"/>
      <c r="G74" s="143"/>
      <c r="H74" s="143"/>
      <c r="I74" s="143"/>
      <c r="J74" s="143"/>
      <c r="K74" s="143"/>
      <c r="L74" s="144"/>
      <c r="M74" s="145"/>
      <c r="N74" s="143"/>
      <c r="O74" s="143"/>
      <c r="P74" s="143"/>
      <c r="Q74" s="143"/>
      <c r="R74" s="143"/>
      <c r="S74" s="143"/>
      <c r="T74" s="143"/>
      <c r="U74" s="143"/>
      <c r="V74" s="146"/>
      <c r="W74" s="143" t="s">
        <v>247</v>
      </c>
      <c r="X74" s="147"/>
      <c r="Y74" s="147"/>
      <c r="Z74" s="143" t="s">
        <v>248</v>
      </c>
      <c r="AA74" s="143"/>
      <c r="AB74" s="210" t="s">
        <v>249</v>
      </c>
      <c r="AC74" s="143"/>
      <c r="AD74" s="143"/>
      <c r="AE74" s="143"/>
      <c r="AF74" s="146"/>
      <c r="AG74" s="143"/>
      <c r="AH74" s="143"/>
      <c r="AI74" s="143"/>
      <c r="AJ74" s="143"/>
      <c r="AK74" s="143"/>
      <c r="AL74" s="143"/>
      <c r="AM74" s="143"/>
      <c r="AN74" s="143"/>
      <c r="AO74" s="143"/>
      <c r="AP74" s="146"/>
      <c r="AQ74" s="143"/>
      <c r="AR74" s="143"/>
      <c r="AS74" s="143"/>
      <c r="AT74" s="143"/>
      <c r="AU74" s="143"/>
      <c r="AV74" s="143"/>
      <c r="AW74" s="143"/>
      <c r="AX74" s="144"/>
      <c r="AY74" s="148"/>
      <c r="AZ74" s="146"/>
      <c r="BA74" s="143"/>
      <c r="BB74" s="143"/>
      <c r="BC74" s="143"/>
      <c r="BD74" s="143"/>
      <c r="BE74" s="143"/>
      <c r="BF74" s="143"/>
      <c r="BG74" s="143"/>
      <c r="BH74" s="143"/>
      <c r="BI74" s="143"/>
      <c r="BJ74" s="146"/>
      <c r="BK74" s="143"/>
      <c r="BL74" s="143"/>
      <c r="BM74" s="143"/>
      <c r="BN74" s="143"/>
      <c r="BO74" s="143"/>
      <c r="BP74" s="143"/>
      <c r="BQ74" s="143"/>
      <c r="BR74" s="143"/>
      <c r="BS74" s="143"/>
      <c r="BT74" s="146"/>
      <c r="BU74" s="143"/>
      <c r="BV74" s="143"/>
      <c r="BW74" s="143"/>
      <c r="BX74" s="143"/>
      <c r="BY74" s="143"/>
      <c r="BZ74" s="143"/>
      <c r="CA74" s="143"/>
      <c r="CB74" s="143"/>
      <c r="CC74" s="143"/>
      <c r="CD74" s="773"/>
      <c r="CE74" s="773">
        <f t="shared" si="3"/>
        <v>0</v>
      </c>
    </row>
    <row r="75" spans="1:84" s="410" customFormat="1" ht="14.25" customHeight="1" x14ac:dyDescent="0.4">
      <c r="A75" s="800" t="s">
        <v>250</v>
      </c>
      <c r="B75" s="801"/>
      <c r="C75" s="95"/>
      <c r="D75" s="95"/>
      <c r="E75" s="95"/>
      <c r="F75" s="95"/>
      <c r="G75" s="95"/>
      <c r="H75" s="95"/>
      <c r="I75" s="95"/>
      <c r="J75" s="95"/>
      <c r="K75" s="95"/>
      <c r="L75" s="96"/>
      <c r="M75" s="97"/>
      <c r="N75" s="95"/>
      <c r="O75" s="95"/>
      <c r="P75" s="95"/>
      <c r="Q75" s="95"/>
      <c r="R75" s="95"/>
      <c r="S75" s="95"/>
      <c r="T75" s="95"/>
      <c r="U75" s="95"/>
      <c r="V75" s="98"/>
      <c r="W75" s="95"/>
      <c r="X75" s="95"/>
      <c r="Y75" s="108"/>
      <c r="Z75" s="95"/>
      <c r="AA75" s="108"/>
      <c r="AB75" s="95"/>
      <c r="AC75" s="108"/>
      <c r="AD75" s="108"/>
      <c r="AE75" s="95"/>
      <c r="AF75" s="98"/>
      <c r="AG75" s="95"/>
      <c r="AH75" s="95"/>
      <c r="AI75" s="95"/>
      <c r="AJ75" s="95"/>
      <c r="AK75" s="108"/>
      <c r="AL75" s="95">
        <v>1037</v>
      </c>
      <c r="AM75" s="108" t="s">
        <v>609</v>
      </c>
      <c r="AN75" s="95"/>
      <c r="AO75" s="95"/>
      <c r="AP75" s="98"/>
      <c r="AQ75" s="95"/>
      <c r="AR75" s="95"/>
      <c r="AS75" s="95"/>
      <c r="AT75" s="95"/>
      <c r="AU75" s="95"/>
      <c r="AV75" s="95"/>
      <c r="AW75" s="95"/>
      <c r="AX75" s="96"/>
      <c r="AY75" s="109" t="s">
        <v>611</v>
      </c>
      <c r="AZ75" s="98"/>
      <c r="BA75" s="95"/>
      <c r="BB75" s="95"/>
      <c r="BC75" s="95"/>
      <c r="BD75" s="95"/>
      <c r="BE75" s="95"/>
      <c r="BF75" s="95"/>
      <c r="BG75" s="108"/>
      <c r="BH75" s="95"/>
      <c r="BI75" s="95"/>
      <c r="BJ75" s="98"/>
      <c r="BK75" s="95">
        <v>1600</v>
      </c>
      <c r="BL75" s="108" t="s">
        <v>610</v>
      </c>
      <c r="BM75" s="95"/>
      <c r="BN75" s="95"/>
      <c r="BO75" s="95"/>
      <c r="BP75" s="95"/>
      <c r="BQ75" s="95"/>
      <c r="BR75" s="95"/>
      <c r="BS75" s="95"/>
      <c r="BT75" s="98"/>
      <c r="BU75" s="95"/>
      <c r="BV75" s="95"/>
      <c r="BW75" s="95"/>
      <c r="BX75" s="95"/>
      <c r="BY75" s="95"/>
      <c r="BZ75" s="95"/>
      <c r="CA75" s="95"/>
      <c r="CB75" s="95"/>
      <c r="CC75" s="95"/>
      <c r="CD75" s="101">
        <f t="shared" ref="CD75:CD83" si="4">SUM(C75:CC75)</f>
        <v>2637</v>
      </c>
      <c r="CE75" s="101">
        <f t="shared" si="3"/>
        <v>2637</v>
      </c>
    </row>
    <row r="76" spans="1:84" s="410" customFormat="1" ht="14.25" customHeight="1" x14ac:dyDescent="0.4">
      <c r="A76" s="759" t="s">
        <v>251</v>
      </c>
      <c r="B76" s="760"/>
      <c r="C76" s="95"/>
      <c r="D76" s="95"/>
      <c r="E76" s="95"/>
      <c r="F76" s="95"/>
      <c r="G76" s="95"/>
      <c r="H76" s="95"/>
      <c r="I76" s="95"/>
      <c r="J76" s="95"/>
      <c r="K76" s="95"/>
      <c r="L76" s="96"/>
      <c r="M76" s="97"/>
      <c r="N76" s="95"/>
      <c r="O76" s="95"/>
      <c r="P76" s="95"/>
      <c r="Q76" s="95"/>
      <c r="R76" s="95"/>
      <c r="S76" s="95"/>
      <c r="T76" s="95">
        <v>309</v>
      </c>
      <c r="U76" s="108" t="s">
        <v>252</v>
      </c>
      <c r="V76" s="98"/>
      <c r="W76" s="95"/>
      <c r="X76" s="95"/>
      <c r="Y76" s="108"/>
      <c r="Z76" s="95"/>
      <c r="AA76" s="95"/>
      <c r="AB76" s="105"/>
      <c r="AC76" s="95"/>
      <c r="AD76" s="95"/>
      <c r="AE76" s="108"/>
      <c r="AF76" s="98"/>
      <c r="AG76" s="95"/>
      <c r="AH76" s="95"/>
      <c r="AI76" s="95"/>
      <c r="AJ76" s="108"/>
      <c r="AK76" s="95"/>
      <c r="AL76" s="95"/>
      <c r="AM76" s="95"/>
      <c r="AN76" s="95"/>
      <c r="AO76" s="108" t="s">
        <v>630</v>
      </c>
      <c r="AP76" s="98"/>
      <c r="AQ76" s="95"/>
      <c r="AR76" s="95"/>
      <c r="AS76" s="95"/>
      <c r="AT76" s="95"/>
      <c r="AU76" s="95"/>
      <c r="AV76" s="95"/>
      <c r="AW76" s="108"/>
      <c r="AX76" s="96"/>
      <c r="AY76" s="99"/>
      <c r="AZ76" s="103" t="s">
        <v>621</v>
      </c>
      <c r="BA76" s="95"/>
      <c r="BB76" s="95"/>
      <c r="BC76" s="95"/>
      <c r="BD76" s="95"/>
      <c r="BE76" s="95"/>
      <c r="BF76" s="95"/>
      <c r="BG76" s="95"/>
      <c r="BH76" s="95"/>
      <c r="BI76" s="95"/>
      <c r="BJ76" s="98"/>
      <c r="BK76" s="95"/>
      <c r="BL76" s="95"/>
      <c r="BM76" s="95"/>
      <c r="BN76" s="95"/>
      <c r="BO76" s="95"/>
      <c r="BP76" s="95"/>
      <c r="BQ76" s="95"/>
      <c r="BR76" s="95"/>
      <c r="BS76" s="95"/>
      <c r="BT76" s="98"/>
      <c r="BU76" s="95"/>
      <c r="BV76" s="95"/>
      <c r="BW76" s="95"/>
      <c r="BX76" s="95"/>
      <c r="BY76" s="95"/>
      <c r="BZ76" s="95"/>
      <c r="CA76" s="95"/>
      <c r="CB76" s="95"/>
      <c r="CC76" s="95"/>
      <c r="CD76" s="101">
        <f t="shared" si="4"/>
        <v>309</v>
      </c>
      <c r="CE76" s="101">
        <f t="shared" si="3"/>
        <v>309</v>
      </c>
      <c r="CF76" s="451"/>
    </row>
    <row r="77" spans="1:84" s="410" customFormat="1" ht="14.25" customHeight="1" x14ac:dyDescent="0.4">
      <c r="A77" s="759" t="s">
        <v>253</v>
      </c>
      <c r="B77" s="767"/>
      <c r="C77" s="95"/>
      <c r="D77" s="95"/>
      <c r="E77" s="95"/>
      <c r="F77" s="95"/>
      <c r="G77" s="95"/>
      <c r="H77" s="95"/>
      <c r="I77" s="95"/>
      <c r="J77" s="95"/>
      <c r="K77" s="95"/>
      <c r="L77" s="96"/>
      <c r="M77" s="97"/>
      <c r="N77" s="95"/>
      <c r="O77" s="95"/>
      <c r="P77" s="95"/>
      <c r="Q77" s="108"/>
      <c r="R77" s="95"/>
      <c r="S77" s="95"/>
      <c r="T77" s="95"/>
      <c r="U77" s="95"/>
      <c r="V77" s="98"/>
      <c r="W77" s="95"/>
      <c r="X77" s="95"/>
      <c r="Y77" s="95"/>
      <c r="Z77" s="95"/>
      <c r="AA77" s="95"/>
      <c r="AB77" s="95"/>
      <c r="AC77" s="95"/>
      <c r="AD77" s="95"/>
      <c r="AE77" s="95"/>
      <c r="AF77" s="98"/>
      <c r="AG77" s="95"/>
      <c r="AH77" s="108"/>
      <c r="AI77" s="95"/>
      <c r="AJ77" s="95"/>
      <c r="AK77" s="95"/>
      <c r="AL77" s="95" t="s">
        <v>572</v>
      </c>
      <c r="AM77" s="95">
        <v>15669</v>
      </c>
      <c r="AN77" s="95"/>
      <c r="AO77" s="108" t="s">
        <v>510</v>
      </c>
      <c r="AP77" s="98"/>
      <c r="AQ77" s="95"/>
      <c r="AR77" s="95"/>
      <c r="AS77" s="440"/>
      <c r="AT77" s="95"/>
      <c r="AU77" s="95"/>
      <c r="AV77" s="95"/>
      <c r="AW77" s="108" t="s">
        <v>612</v>
      </c>
      <c r="AX77" s="96"/>
      <c r="AY77" s="99"/>
      <c r="AZ77" s="98"/>
      <c r="BA77" s="95"/>
      <c r="BB77" s="95"/>
      <c r="BC77" s="95"/>
      <c r="BD77" s="95"/>
      <c r="BE77" s="95"/>
      <c r="BF77" s="95"/>
      <c r="BG77" s="95"/>
      <c r="BH77" s="95"/>
      <c r="BI77" s="95"/>
      <c r="BJ77" s="98"/>
      <c r="BK77" s="95"/>
      <c r="BL77" s="95"/>
      <c r="BM77" s="95"/>
      <c r="BN77" s="95"/>
      <c r="BO77" s="95"/>
      <c r="BP77" s="95"/>
      <c r="BQ77" s="95"/>
      <c r="BR77" s="95"/>
      <c r="BS77" s="95"/>
      <c r="BT77" s="98"/>
      <c r="BU77" s="95"/>
      <c r="BV77" s="95"/>
      <c r="BW77" s="95"/>
      <c r="BX77" s="95"/>
      <c r="BY77" s="95"/>
      <c r="BZ77" s="95"/>
      <c r="CA77" s="95"/>
      <c r="CB77" s="95"/>
      <c r="CC77" s="95"/>
      <c r="CD77" s="101">
        <f t="shared" si="4"/>
        <v>15669</v>
      </c>
      <c r="CE77" s="101">
        <f t="shared" si="3"/>
        <v>15669</v>
      </c>
    </row>
    <row r="78" spans="1:84" s="410" customFormat="1" ht="14.25" customHeight="1" x14ac:dyDescent="0.4">
      <c r="A78" s="759" t="s">
        <v>254</v>
      </c>
      <c r="B78" s="767"/>
      <c r="C78" s="95"/>
      <c r="D78" s="95"/>
      <c r="E78" s="95"/>
      <c r="F78" s="95"/>
      <c r="G78" s="95"/>
      <c r="H78" s="95"/>
      <c r="I78" s="95"/>
      <c r="J78" s="95"/>
      <c r="K78" s="95"/>
      <c r="L78" s="96"/>
      <c r="M78" s="97"/>
      <c r="N78" s="95"/>
      <c r="O78" s="95"/>
      <c r="P78" s="95"/>
      <c r="Q78" s="95"/>
      <c r="R78" s="95"/>
      <c r="S78" s="95"/>
      <c r="T78" s="95"/>
      <c r="U78" s="95"/>
      <c r="V78" s="98"/>
      <c r="W78" s="95"/>
      <c r="X78" s="95"/>
      <c r="Y78" s="95"/>
      <c r="Z78" s="108"/>
      <c r="AA78" s="95"/>
      <c r="AB78" s="95"/>
      <c r="AC78" s="95"/>
      <c r="AD78" s="95"/>
      <c r="AE78" s="95"/>
      <c r="AF78" s="98"/>
      <c r="AG78" s="95"/>
      <c r="AH78" s="95"/>
      <c r="AI78" s="95"/>
      <c r="AJ78" s="95"/>
      <c r="AK78" s="95"/>
      <c r="AL78" s="95"/>
      <c r="AM78" s="95"/>
      <c r="AN78" s="95"/>
      <c r="AO78" s="95">
        <v>4161</v>
      </c>
      <c r="AP78" s="98">
        <v>325</v>
      </c>
      <c r="AQ78" s="95">
        <v>1203</v>
      </c>
      <c r="AR78" s="95">
        <v>193</v>
      </c>
      <c r="AS78" s="95">
        <v>761</v>
      </c>
      <c r="AT78" s="95">
        <v>287</v>
      </c>
      <c r="AU78" s="95"/>
      <c r="AV78" s="95">
        <v>313</v>
      </c>
      <c r="AW78" s="95"/>
      <c r="AX78" s="96" t="s">
        <v>255</v>
      </c>
      <c r="AY78" s="109"/>
      <c r="AZ78" s="103" t="s">
        <v>619</v>
      </c>
      <c r="BA78" s="95"/>
      <c r="BB78" s="95"/>
      <c r="BC78" s="95"/>
      <c r="BD78" s="108" t="s">
        <v>633</v>
      </c>
      <c r="BE78" s="95"/>
      <c r="BF78" s="95"/>
      <c r="BG78" s="95"/>
      <c r="BH78" s="95"/>
      <c r="BI78" s="95"/>
      <c r="BJ78" s="98"/>
      <c r="BK78" s="95"/>
      <c r="BL78" s="95"/>
      <c r="BM78" s="95"/>
      <c r="BN78" s="95"/>
      <c r="BO78" s="95"/>
      <c r="BP78" s="95"/>
      <c r="BQ78" s="95"/>
      <c r="BR78" s="95"/>
      <c r="BS78" s="95"/>
      <c r="BT78" s="98"/>
      <c r="BU78" s="95"/>
      <c r="BV78" s="95"/>
      <c r="BW78" s="95"/>
      <c r="BX78" s="95"/>
      <c r="BY78" s="95"/>
      <c r="BZ78" s="95"/>
      <c r="CA78" s="95"/>
      <c r="CB78" s="95"/>
      <c r="CC78" s="95"/>
      <c r="CD78" s="101">
        <f t="shared" si="4"/>
        <v>7243</v>
      </c>
      <c r="CE78" s="101">
        <f t="shared" si="3"/>
        <v>7243</v>
      </c>
      <c r="CF78" s="451"/>
    </row>
    <row r="79" spans="1:84" s="410" customFormat="1" ht="14.25" customHeight="1" x14ac:dyDescent="0.4">
      <c r="A79" s="759" t="s">
        <v>620</v>
      </c>
      <c r="B79" s="767"/>
      <c r="C79" s="95"/>
      <c r="D79" s="95"/>
      <c r="E79" s="95"/>
      <c r="F79" s="95"/>
      <c r="G79" s="95"/>
      <c r="H79" s="95"/>
      <c r="I79" s="95"/>
      <c r="J79" s="95"/>
      <c r="K79" s="95"/>
      <c r="L79" s="96"/>
      <c r="M79" s="97"/>
      <c r="N79" s="95"/>
      <c r="O79" s="95"/>
      <c r="P79" s="95"/>
      <c r="Q79" s="95"/>
      <c r="R79" s="95"/>
      <c r="S79" s="95"/>
      <c r="T79" s="95"/>
      <c r="U79" s="95"/>
      <c r="V79" s="98"/>
      <c r="W79" s="95"/>
      <c r="X79" s="95"/>
      <c r="Y79" s="95">
        <v>52</v>
      </c>
      <c r="Z79" s="95">
        <v>80</v>
      </c>
      <c r="AA79" s="95">
        <v>160</v>
      </c>
      <c r="AB79" s="95"/>
      <c r="AC79" s="95">
        <v>80</v>
      </c>
      <c r="AD79" s="95">
        <v>135</v>
      </c>
      <c r="AE79" s="95">
        <v>834</v>
      </c>
      <c r="AF79" s="98">
        <v>997</v>
      </c>
      <c r="AG79" s="95"/>
      <c r="AH79" s="95" t="s">
        <v>256</v>
      </c>
      <c r="AI79" s="95">
        <v>404</v>
      </c>
      <c r="AJ79" s="95">
        <v>160</v>
      </c>
      <c r="AK79" s="95">
        <v>833</v>
      </c>
      <c r="AL79" s="95">
        <v>743</v>
      </c>
      <c r="AM79" s="108"/>
      <c r="AN79" s="95"/>
      <c r="AO79" s="95"/>
      <c r="AP79" s="98" t="s">
        <v>512</v>
      </c>
      <c r="AQ79" s="95" t="s">
        <v>632</v>
      </c>
      <c r="AR79" s="95"/>
      <c r="AS79" s="95">
        <v>7872</v>
      </c>
      <c r="AT79" s="95">
        <v>3301</v>
      </c>
      <c r="AU79" s="211"/>
      <c r="AV79" s="211" t="s">
        <v>622</v>
      </c>
      <c r="AW79" s="95">
        <v>518</v>
      </c>
      <c r="AX79" s="96">
        <v>1873</v>
      </c>
      <c r="AY79" s="99">
        <v>2000</v>
      </c>
      <c r="AZ79" s="98">
        <v>1000</v>
      </c>
      <c r="BA79" s="95">
        <v>1000</v>
      </c>
      <c r="BB79" s="95">
        <v>1000</v>
      </c>
      <c r="BC79" s="95">
        <v>1000</v>
      </c>
      <c r="BD79" s="95">
        <v>1000</v>
      </c>
      <c r="BE79" s="95">
        <v>1000</v>
      </c>
      <c r="BF79" s="95">
        <v>1000</v>
      </c>
      <c r="BG79" s="95">
        <v>1000</v>
      </c>
      <c r="BH79" s="95">
        <v>1000</v>
      </c>
      <c r="BI79" s="95">
        <v>1000</v>
      </c>
      <c r="BJ79" s="95">
        <v>1000</v>
      </c>
      <c r="BK79" s="95">
        <v>1000</v>
      </c>
      <c r="BL79" s="95">
        <v>1000</v>
      </c>
      <c r="BM79" s="95">
        <v>1000</v>
      </c>
      <c r="BN79" s="95">
        <v>1000</v>
      </c>
      <c r="BO79" s="95">
        <v>1000</v>
      </c>
      <c r="BP79" s="95">
        <v>1000</v>
      </c>
      <c r="BQ79" s="95">
        <v>1000</v>
      </c>
      <c r="BR79" s="95">
        <v>1000</v>
      </c>
      <c r="BS79" s="95">
        <v>1000</v>
      </c>
      <c r="BT79" s="95">
        <v>1000</v>
      </c>
      <c r="BU79" s="95">
        <v>1000</v>
      </c>
      <c r="BV79" s="95">
        <v>1000</v>
      </c>
      <c r="BW79" s="95">
        <v>1000</v>
      </c>
      <c r="BX79" s="95">
        <v>1000</v>
      </c>
      <c r="BY79" s="95">
        <v>1000</v>
      </c>
      <c r="BZ79" s="95">
        <v>1000</v>
      </c>
      <c r="CA79" s="95">
        <v>1000</v>
      </c>
      <c r="CB79" s="95">
        <v>1000</v>
      </c>
      <c r="CC79" s="95">
        <v>1000</v>
      </c>
      <c r="CD79" s="101">
        <f t="shared" si="4"/>
        <v>50042</v>
      </c>
      <c r="CE79" s="101">
        <f t="shared" si="3"/>
        <v>50042</v>
      </c>
    </row>
    <row r="80" spans="1:84" s="410" customFormat="1" ht="14.25" customHeight="1" thickBot="1" x14ac:dyDescent="0.45">
      <c r="A80" s="759" t="s">
        <v>257</v>
      </c>
      <c r="B80" s="767"/>
      <c r="C80" s="95"/>
      <c r="D80" s="95"/>
      <c r="E80" s="95"/>
      <c r="F80" s="95"/>
      <c r="G80" s="95"/>
      <c r="H80" s="95"/>
      <c r="I80" s="95"/>
      <c r="J80" s="95"/>
      <c r="K80" s="95"/>
      <c r="L80" s="96"/>
      <c r="M80" s="97"/>
      <c r="N80" s="95"/>
      <c r="O80" s="95"/>
      <c r="P80" s="95"/>
      <c r="Q80" s="95"/>
      <c r="R80" s="95"/>
      <c r="S80" s="95"/>
      <c r="T80" s="95"/>
      <c r="U80" s="95"/>
      <c r="V80" s="98"/>
      <c r="W80" s="95"/>
      <c r="X80" s="95"/>
      <c r="Y80" s="95" t="s">
        <v>258</v>
      </c>
      <c r="Z80" s="108" t="s">
        <v>259</v>
      </c>
      <c r="AA80" s="95"/>
      <c r="AB80" s="95"/>
      <c r="AC80" s="95" t="s">
        <v>260</v>
      </c>
      <c r="AD80" s="95" t="s">
        <v>260</v>
      </c>
      <c r="AE80" s="108" t="s">
        <v>261</v>
      </c>
      <c r="AF80" s="98"/>
      <c r="AG80" s="95"/>
      <c r="AH80" s="95"/>
      <c r="AI80" s="95"/>
      <c r="AJ80" s="108" t="s">
        <v>664</v>
      </c>
      <c r="AK80" s="95"/>
      <c r="AL80" s="95" t="s">
        <v>260</v>
      </c>
      <c r="AM80" s="95"/>
      <c r="AN80" s="95">
        <v>620</v>
      </c>
      <c r="AO80" s="95"/>
      <c r="AP80" s="98"/>
      <c r="AQ80" s="95" t="s">
        <v>631</v>
      </c>
      <c r="AR80" s="95"/>
      <c r="AS80" s="95"/>
      <c r="AT80" s="95"/>
      <c r="AU80" s="441" t="s">
        <v>635</v>
      </c>
      <c r="AV80" s="95">
        <v>240</v>
      </c>
      <c r="AW80" s="108"/>
      <c r="AX80" s="96"/>
      <c r="AY80" s="99" t="s">
        <v>623</v>
      </c>
      <c r="AZ80" s="103" t="s">
        <v>624</v>
      </c>
      <c r="BA80" s="95"/>
      <c r="BB80" s="95"/>
      <c r="BC80" s="95"/>
      <c r="BD80" s="95"/>
      <c r="BE80" s="95"/>
      <c r="BF80" s="95"/>
      <c r="BG80" s="95"/>
      <c r="BH80" s="95"/>
      <c r="BI80" s="95"/>
      <c r="BJ80" s="98"/>
      <c r="BK80" s="95"/>
      <c r="BL80" s="95"/>
      <c r="BM80" s="95"/>
      <c r="BN80" s="95"/>
      <c r="BO80" s="95"/>
      <c r="BP80" s="95"/>
      <c r="BQ80" s="95"/>
      <c r="BR80" s="95"/>
      <c r="BS80" s="95"/>
      <c r="BT80" s="98"/>
      <c r="BU80" s="95"/>
      <c r="BV80" s="95"/>
      <c r="BW80" s="95"/>
      <c r="BX80" s="95"/>
      <c r="BY80" s="95"/>
      <c r="BZ80" s="95"/>
      <c r="CA80" s="95"/>
      <c r="CB80" s="95"/>
      <c r="CC80" s="95"/>
      <c r="CD80" s="101">
        <f t="shared" si="4"/>
        <v>860</v>
      </c>
      <c r="CE80" s="101">
        <f t="shared" si="3"/>
        <v>860</v>
      </c>
      <c r="CF80" s="451"/>
    </row>
    <row r="81" spans="1:84" s="410" customFormat="1" ht="14.25" customHeight="1" x14ac:dyDescent="0.4">
      <c r="A81" s="779" t="s">
        <v>262</v>
      </c>
      <c r="B81" s="780"/>
      <c r="C81" s="173"/>
      <c r="D81" s="173"/>
      <c r="E81" s="173"/>
      <c r="F81" s="173"/>
      <c r="G81" s="173"/>
      <c r="H81" s="173"/>
      <c r="I81" s="173"/>
      <c r="J81" s="173"/>
      <c r="K81" s="173"/>
      <c r="L81" s="174"/>
      <c r="M81" s="175"/>
      <c r="N81" s="173"/>
      <c r="O81" s="173"/>
      <c r="P81" s="173"/>
      <c r="Q81" s="173"/>
      <c r="R81" s="173"/>
      <c r="S81" s="173"/>
      <c r="T81" s="173"/>
      <c r="U81" s="173"/>
      <c r="V81" s="176"/>
      <c r="W81" s="173"/>
      <c r="X81" s="173"/>
      <c r="Y81" s="173"/>
      <c r="Z81" s="173"/>
      <c r="AA81" s="173"/>
      <c r="AB81" s="173"/>
      <c r="AC81" s="173"/>
      <c r="AD81" s="173"/>
      <c r="AE81" s="173"/>
      <c r="AF81" s="176"/>
      <c r="AG81" s="173"/>
      <c r="AH81" s="173"/>
      <c r="AI81" s="173"/>
      <c r="AJ81" s="173"/>
      <c r="AK81" s="173"/>
      <c r="AL81" s="173"/>
      <c r="AM81" s="173"/>
      <c r="AN81" s="173"/>
      <c r="AO81" s="173"/>
      <c r="AP81" s="176"/>
      <c r="AQ81" s="173"/>
      <c r="AR81" s="173"/>
      <c r="AS81" s="173"/>
      <c r="AT81" s="173" t="s">
        <v>634</v>
      </c>
      <c r="AU81" s="173"/>
      <c r="AV81" s="173"/>
      <c r="AW81" s="173"/>
      <c r="AX81" s="174"/>
      <c r="AY81" s="177"/>
      <c r="AZ81" s="176"/>
      <c r="BA81" s="173"/>
      <c r="BB81" s="173"/>
      <c r="BC81" s="173"/>
      <c r="BD81" s="173"/>
      <c r="BE81" s="173"/>
      <c r="BF81" s="173"/>
      <c r="BG81" s="173"/>
      <c r="BH81" s="173"/>
      <c r="BI81" s="173"/>
      <c r="BJ81" s="176"/>
      <c r="BK81" s="173"/>
      <c r="BL81" s="173"/>
      <c r="BM81" s="173"/>
      <c r="BN81" s="173"/>
      <c r="BO81" s="173"/>
      <c r="BP81" s="173"/>
      <c r="BQ81" s="173"/>
      <c r="BR81" s="173"/>
      <c r="BS81" s="173"/>
      <c r="BT81" s="176"/>
      <c r="BU81" s="173"/>
      <c r="BV81" s="173"/>
      <c r="BW81" s="173"/>
      <c r="BX81" s="173"/>
      <c r="BY81" s="173"/>
      <c r="BZ81" s="173"/>
      <c r="CA81" s="173"/>
      <c r="CB81" s="173"/>
      <c r="CC81" s="173"/>
      <c r="CD81" s="178">
        <f t="shared" si="4"/>
        <v>0</v>
      </c>
      <c r="CE81" s="178">
        <f>SUM(D81:CD81)</f>
        <v>0</v>
      </c>
    </row>
    <row r="82" spans="1:84" s="410" customFormat="1" ht="14.25" customHeight="1" x14ac:dyDescent="0.4">
      <c r="A82" s="794" t="s">
        <v>263</v>
      </c>
      <c r="B82" s="795"/>
      <c r="C82" s="95"/>
      <c r="D82" s="95"/>
      <c r="E82" s="95"/>
      <c r="F82" s="95"/>
      <c r="G82" s="95"/>
      <c r="H82" s="95"/>
      <c r="I82" s="95"/>
      <c r="J82" s="95"/>
      <c r="K82" s="95"/>
      <c r="L82" s="96"/>
      <c r="M82" s="97"/>
      <c r="N82" s="95"/>
      <c r="O82" s="95"/>
      <c r="P82" s="95"/>
      <c r="Q82" s="95"/>
      <c r="R82" s="95"/>
      <c r="S82" s="95"/>
      <c r="T82" s="95"/>
      <c r="U82" s="95"/>
      <c r="V82" s="98"/>
      <c r="W82" s="95"/>
      <c r="X82" s="95"/>
      <c r="Y82" s="95"/>
      <c r="Z82" s="95"/>
      <c r="AA82" s="95"/>
      <c r="AB82" s="95"/>
      <c r="AC82" s="95"/>
      <c r="AD82" s="95"/>
      <c r="AE82" s="95"/>
      <c r="AF82" s="98"/>
      <c r="AG82" s="95"/>
      <c r="AH82" s="95"/>
      <c r="AI82" s="95"/>
      <c r="AJ82" s="95"/>
      <c r="AK82" s="95"/>
      <c r="AL82" s="95"/>
      <c r="AM82" s="95"/>
      <c r="AN82" s="95"/>
      <c r="AO82" s="95"/>
      <c r="AP82" s="98"/>
      <c r="AQ82" s="95"/>
      <c r="AR82" s="95"/>
      <c r="AS82" s="95"/>
      <c r="AT82" s="95"/>
      <c r="AU82" s="95"/>
      <c r="AV82" s="95"/>
      <c r="AW82" s="95"/>
      <c r="AX82" s="96"/>
      <c r="AY82" s="99"/>
      <c r="AZ82" s="98"/>
      <c r="BA82" s="95"/>
      <c r="BB82" s="95"/>
      <c r="BC82" s="95"/>
      <c r="BD82" s="95"/>
      <c r="BE82" s="95"/>
      <c r="BF82" s="95"/>
      <c r="BG82" s="95"/>
      <c r="BH82" s="95"/>
      <c r="BI82" s="95"/>
      <c r="BJ82" s="98"/>
      <c r="BK82" s="95"/>
      <c r="BL82" s="95"/>
      <c r="BM82" s="95"/>
      <c r="BN82" s="95"/>
      <c r="BO82" s="95"/>
      <c r="BP82" s="95"/>
      <c r="BQ82" s="95"/>
      <c r="BR82" s="95"/>
      <c r="BS82" s="95"/>
      <c r="BT82" s="98"/>
      <c r="BU82" s="95"/>
      <c r="BV82" s="95"/>
      <c r="BW82" s="95"/>
      <c r="BX82" s="95"/>
      <c r="BY82" s="95"/>
      <c r="BZ82" s="95"/>
      <c r="CA82" s="95"/>
      <c r="CB82" s="95"/>
      <c r="CC82" s="95"/>
      <c r="CD82" s="101">
        <f t="shared" si="4"/>
        <v>0</v>
      </c>
      <c r="CE82" s="101">
        <f>SUM(D82:CD82)</f>
        <v>0</v>
      </c>
    </row>
    <row r="83" spans="1:84" s="410" customFormat="1" ht="14.25" customHeight="1" x14ac:dyDescent="0.4">
      <c r="A83" s="759" t="s">
        <v>264</v>
      </c>
      <c r="B83" s="767"/>
      <c r="C83" s="95"/>
      <c r="D83" s="95"/>
      <c r="E83" s="95"/>
      <c r="F83" s="95"/>
      <c r="G83" s="95"/>
      <c r="H83" s="95"/>
      <c r="I83" s="95"/>
      <c r="J83" s="95"/>
      <c r="K83" s="95"/>
      <c r="L83" s="96"/>
      <c r="M83" s="97"/>
      <c r="N83" s="95"/>
      <c r="O83" s="95"/>
      <c r="P83" s="95"/>
      <c r="Q83" s="95"/>
      <c r="R83" s="95"/>
      <c r="S83" s="95"/>
      <c r="T83" s="95"/>
      <c r="U83" s="95"/>
      <c r="V83" s="98"/>
      <c r="W83" s="95"/>
      <c r="X83" s="95"/>
      <c r="Y83" s="95"/>
      <c r="Z83" s="108" t="s">
        <v>647</v>
      </c>
      <c r="AA83" s="95"/>
      <c r="AB83" s="95"/>
      <c r="AC83" s="95"/>
      <c r="AD83" s="95"/>
      <c r="AE83" s="95"/>
      <c r="AF83" s="98"/>
      <c r="AG83" s="95"/>
      <c r="AH83" s="95" t="s">
        <v>613</v>
      </c>
      <c r="AI83" s="95">
        <v>2108</v>
      </c>
      <c r="AJ83" s="95"/>
      <c r="AK83" s="95"/>
      <c r="AL83" s="95"/>
      <c r="AM83" s="95"/>
      <c r="AN83" s="95"/>
      <c r="AO83" s="95"/>
      <c r="AP83" s="98"/>
      <c r="AQ83" s="95"/>
      <c r="AR83" s="95"/>
      <c r="AS83" s="95"/>
      <c r="AT83" s="95"/>
      <c r="AU83" s="95"/>
      <c r="AV83" s="95"/>
      <c r="AW83" s="95"/>
      <c r="AX83" s="96"/>
      <c r="AY83" s="99"/>
      <c r="AZ83" s="98"/>
      <c r="BA83" s="95"/>
      <c r="BB83" s="95"/>
      <c r="BC83" s="95"/>
      <c r="BD83" s="95"/>
      <c r="BE83" s="95"/>
      <c r="BF83" s="95"/>
      <c r="BG83" s="95"/>
      <c r="BH83" s="95"/>
      <c r="BI83" s="95"/>
      <c r="BJ83" s="98"/>
      <c r="BK83" s="95"/>
      <c r="BL83" s="108"/>
      <c r="BM83" s="108"/>
      <c r="BN83" s="95"/>
      <c r="BO83" s="95"/>
      <c r="BP83" s="95"/>
      <c r="BQ83" s="95"/>
      <c r="BR83" s="95"/>
      <c r="BS83" s="95"/>
      <c r="BT83" s="98"/>
      <c r="BU83" s="95"/>
      <c r="BV83" s="95"/>
      <c r="BW83" s="95"/>
      <c r="BX83" s="95"/>
      <c r="BY83" s="95"/>
      <c r="BZ83" s="95"/>
      <c r="CA83" s="95"/>
      <c r="CB83" s="95"/>
      <c r="CC83" s="95"/>
      <c r="CD83" s="101">
        <f t="shared" si="4"/>
        <v>2108</v>
      </c>
      <c r="CE83" s="101">
        <f>SUM($D83:$CC83)</f>
        <v>2108</v>
      </c>
    </row>
    <row r="84" spans="1:84" s="410" customFormat="1" ht="14.25" customHeight="1" x14ac:dyDescent="0.4">
      <c r="A84" s="751" t="s">
        <v>265</v>
      </c>
      <c r="B84" s="752"/>
      <c r="C84" s="135"/>
      <c r="D84" s="135"/>
      <c r="E84" s="135"/>
      <c r="F84" s="135"/>
      <c r="G84" s="135"/>
      <c r="H84" s="135"/>
      <c r="I84" s="135"/>
      <c r="J84" s="135"/>
      <c r="K84" s="135"/>
      <c r="L84" s="136"/>
      <c r="M84" s="137">
        <v>180</v>
      </c>
      <c r="N84" s="135"/>
      <c r="O84" s="135"/>
      <c r="P84" s="135">
        <v>130</v>
      </c>
      <c r="Q84" s="135"/>
      <c r="R84" s="135"/>
      <c r="S84" s="135"/>
      <c r="T84" s="135">
        <v>2900</v>
      </c>
      <c r="U84" s="135"/>
      <c r="V84" s="138"/>
      <c r="W84" s="135"/>
      <c r="X84" s="135"/>
      <c r="Y84" s="135">
        <v>4991</v>
      </c>
      <c r="Z84" s="135">
        <v>665</v>
      </c>
      <c r="AA84" s="139"/>
      <c r="AB84" s="135"/>
      <c r="AC84" s="135">
        <v>596</v>
      </c>
      <c r="AD84" s="135">
        <v>1392</v>
      </c>
      <c r="AE84" s="135"/>
      <c r="AF84" s="138"/>
      <c r="AG84" s="135">
        <v>752</v>
      </c>
      <c r="AH84" s="135"/>
      <c r="AI84" s="135">
        <v>250</v>
      </c>
      <c r="AJ84" s="135"/>
      <c r="AK84" s="135">
        <v>33121</v>
      </c>
      <c r="AL84" s="135">
        <v>335</v>
      </c>
      <c r="AM84" s="139" t="s">
        <v>266</v>
      </c>
      <c r="AN84" s="135"/>
      <c r="AO84" s="135"/>
      <c r="AP84" s="138"/>
      <c r="AQ84" s="135"/>
      <c r="AR84" s="135"/>
      <c r="AS84" s="135"/>
      <c r="AT84" s="135"/>
      <c r="AU84" s="135">
        <v>6814</v>
      </c>
      <c r="AV84" s="135"/>
      <c r="AW84" s="135"/>
      <c r="AX84" s="136">
        <v>1030</v>
      </c>
      <c r="AY84" s="140">
        <v>1500</v>
      </c>
      <c r="AZ84" s="138"/>
      <c r="BA84" s="135"/>
      <c r="BB84" s="135"/>
      <c r="BC84" s="135"/>
      <c r="BD84" s="135"/>
      <c r="BE84" s="135">
        <v>7000</v>
      </c>
      <c r="BF84" s="135"/>
      <c r="BG84" s="135"/>
      <c r="BH84" s="135"/>
      <c r="BI84" s="135"/>
      <c r="BJ84" s="138"/>
      <c r="BK84" s="135"/>
      <c r="BL84" s="135">
        <v>2500</v>
      </c>
      <c r="BM84" s="135"/>
      <c r="BN84" s="135"/>
      <c r="BO84" s="135">
        <v>7000</v>
      </c>
      <c r="BP84" s="135"/>
      <c r="BQ84" s="135"/>
      <c r="BR84" s="135"/>
      <c r="BS84" s="135"/>
      <c r="BT84" s="138"/>
      <c r="BU84" s="135"/>
      <c r="BV84" s="135"/>
      <c r="BW84" s="135"/>
      <c r="BX84" s="135"/>
      <c r="BY84" s="135">
        <v>2500</v>
      </c>
      <c r="BZ84" s="139" t="s">
        <v>618</v>
      </c>
      <c r="CA84" s="135"/>
      <c r="CB84" s="135"/>
      <c r="CC84" s="135"/>
      <c r="CD84" s="757">
        <f>+CE84</f>
        <v>73656</v>
      </c>
      <c r="CE84" s="757">
        <f>SUM($D84:$CC84)</f>
        <v>73656</v>
      </c>
    </row>
    <row r="85" spans="1:84" s="410" customFormat="1" ht="14.25" customHeight="1" thickBot="1" x14ac:dyDescent="0.45">
      <c r="A85" s="753"/>
      <c r="B85" s="754"/>
      <c r="C85" s="233"/>
      <c r="D85" s="233"/>
      <c r="E85" s="233"/>
      <c r="F85" s="233"/>
      <c r="G85" s="233"/>
      <c r="H85" s="233"/>
      <c r="I85" s="233"/>
      <c r="J85" s="233"/>
      <c r="K85" s="233"/>
      <c r="L85" s="234"/>
      <c r="M85" s="235" t="s">
        <v>267</v>
      </c>
      <c r="N85" s="233"/>
      <c r="O85" s="233"/>
      <c r="P85" s="233" t="s">
        <v>268</v>
      </c>
      <c r="Q85" s="233"/>
      <c r="R85" s="233"/>
      <c r="S85" s="233"/>
      <c r="T85" s="233" t="s">
        <v>269</v>
      </c>
      <c r="U85" s="233"/>
      <c r="V85" s="237"/>
      <c r="W85" s="233"/>
      <c r="X85" s="233"/>
      <c r="Y85" s="233" t="s">
        <v>646</v>
      </c>
      <c r="Z85" s="233"/>
      <c r="AA85" s="236"/>
      <c r="AB85" s="233"/>
      <c r="AC85" s="233" t="s">
        <v>267</v>
      </c>
      <c r="AD85" s="236" t="s">
        <v>270</v>
      </c>
      <c r="AE85" s="233"/>
      <c r="AF85" s="237"/>
      <c r="AG85" s="233"/>
      <c r="AH85" s="233"/>
      <c r="AI85" s="233" t="s">
        <v>271</v>
      </c>
      <c r="AJ85" s="233"/>
      <c r="AK85" s="236" t="s">
        <v>565</v>
      </c>
      <c r="AL85" s="233"/>
      <c r="AM85" s="233"/>
      <c r="AN85" s="233"/>
      <c r="AO85" s="233"/>
      <c r="AP85" s="237"/>
      <c r="AQ85" s="233"/>
      <c r="AR85" s="233"/>
      <c r="AS85" s="233"/>
      <c r="AT85" s="233"/>
      <c r="AU85" s="236" t="s">
        <v>272</v>
      </c>
      <c r="AV85" s="233"/>
      <c r="AW85" s="233"/>
      <c r="AX85" s="234" t="s">
        <v>273</v>
      </c>
      <c r="AY85" s="432" t="s">
        <v>274</v>
      </c>
      <c r="AZ85" s="237"/>
      <c r="BA85" s="233"/>
      <c r="BB85" s="233"/>
      <c r="BC85" s="233"/>
      <c r="BD85" s="233"/>
      <c r="BE85" s="236" t="s">
        <v>615</v>
      </c>
      <c r="BF85" s="233"/>
      <c r="BG85" s="233"/>
      <c r="BH85" s="233"/>
      <c r="BI85" s="233"/>
      <c r="BJ85" s="237"/>
      <c r="BK85" s="233"/>
      <c r="BL85" s="236" t="s">
        <v>616</v>
      </c>
      <c r="BM85" s="236"/>
      <c r="BN85" s="233"/>
      <c r="BO85" s="236" t="s">
        <v>614</v>
      </c>
      <c r="BP85" s="233"/>
      <c r="BQ85" s="233"/>
      <c r="BR85" s="233"/>
      <c r="BS85" s="233"/>
      <c r="BT85" s="237"/>
      <c r="BU85" s="233"/>
      <c r="BV85" s="233"/>
      <c r="BW85" s="233"/>
      <c r="BX85" s="233"/>
      <c r="BY85" s="233">
        <v>7000</v>
      </c>
      <c r="BZ85" s="236" t="s">
        <v>617</v>
      </c>
      <c r="CA85" s="233"/>
      <c r="CB85" s="233"/>
      <c r="CC85" s="233"/>
      <c r="CD85" s="772"/>
      <c r="CE85" s="772">
        <f>SUM($D85:$CC85)</f>
        <v>7000</v>
      </c>
    </row>
    <row r="86" spans="1:84" s="410" customFormat="1" ht="14.25" customHeight="1" thickBot="1" x14ac:dyDescent="0.45">
      <c r="A86" s="796" t="s">
        <v>566</v>
      </c>
      <c r="B86" s="797"/>
      <c r="C86" s="433"/>
      <c r="D86" s="433"/>
      <c r="E86" s="433"/>
      <c r="F86" s="433"/>
      <c r="G86" s="433"/>
      <c r="H86" s="433"/>
      <c r="I86" s="433"/>
      <c r="J86" s="433"/>
      <c r="K86" s="433"/>
      <c r="L86" s="434"/>
      <c r="M86" s="435"/>
      <c r="N86" s="433"/>
      <c r="O86" s="433"/>
      <c r="P86" s="433"/>
      <c r="Q86" s="433"/>
      <c r="R86" s="433"/>
      <c r="S86" s="433"/>
      <c r="T86" s="433"/>
      <c r="U86" s="433"/>
      <c r="V86" s="436"/>
      <c r="W86" s="433"/>
      <c r="X86" s="433"/>
      <c r="Y86" s="433"/>
      <c r="Z86" s="433"/>
      <c r="AA86" s="433"/>
      <c r="AB86" s="433"/>
      <c r="AC86" s="433"/>
      <c r="AD86" s="433"/>
      <c r="AE86" s="433"/>
      <c r="AF86" s="436"/>
      <c r="AG86" s="433"/>
      <c r="AH86" s="433"/>
      <c r="AI86" s="433"/>
      <c r="AJ86" s="433"/>
      <c r="AK86" s="433"/>
      <c r="AL86" s="433"/>
      <c r="AM86" s="433"/>
      <c r="AN86" s="433"/>
      <c r="AO86" s="433"/>
      <c r="AP86" s="436"/>
      <c r="AQ86" s="433"/>
      <c r="AR86" s="433"/>
      <c r="AS86" s="433"/>
      <c r="AT86" s="433"/>
      <c r="AU86" s="433"/>
      <c r="AV86" s="433"/>
      <c r="AW86" s="433"/>
      <c r="AX86" s="434"/>
      <c r="AY86" s="437"/>
      <c r="AZ86" s="436">
        <v>3000</v>
      </c>
      <c r="BA86" s="433">
        <v>3000</v>
      </c>
      <c r="BB86" s="433">
        <v>3000</v>
      </c>
      <c r="BC86" s="433">
        <v>3000</v>
      </c>
      <c r="BD86" s="433">
        <v>3000</v>
      </c>
      <c r="BE86" s="433">
        <v>3000</v>
      </c>
      <c r="BF86" s="433">
        <v>3000</v>
      </c>
      <c r="BG86" s="433">
        <v>3000</v>
      </c>
      <c r="BH86" s="433">
        <v>3000</v>
      </c>
      <c r="BI86" s="433">
        <v>3000</v>
      </c>
      <c r="BJ86" s="436">
        <v>3000</v>
      </c>
      <c r="BK86" s="433">
        <v>3000</v>
      </c>
      <c r="BL86" s="433">
        <v>3000</v>
      </c>
      <c r="BM86" s="433">
        <v>3000</v>
      </c>
      <c r="BN86" s="433">
        <v>3000</v>
      </c>
      <c r="BO86" s="433">
        <v>3000</v>
      </c>
      <c r="BP86" s="433">
        <v>3000</v>
      </c>
      <c r="BQ86" s="433">
        <v>3000</v>
      </c>
      <c r="BR86" s="433">
        <v>3000</v>
      </c>
      <c r="BS86" s="433">
        <v>3000</v>
      </c>
      <c r="BT86" s="436">
        <v>3000</v>
      </c>
      <c r="BU86" s="433">
        <v>3000</v>
      </c>
      <c r="BV86" s="433">
        <v>3000</v>
      </c>
      <c r="BW86" s="433">
        <v>3000</v>
      </c>
      <c r="BX86" s="433">
        <v>3000</v>
      </c>
      <c r="BY86" s="433">
        <v>3000</v>
      </c>
      <c r="BZ86" s="433">
        <v>3000</v>
      </c>
      <c r="CA86" s="433">
        <v>3000</v>
      </c>
      <c r="CB86" s="433">
        <v>3000</v>
      </c>
      <c r="CC86" s="433">
        <v>3000</v>
      </c>
      <c r="CD86" s="438">
        <f>SUM(C86:CC86)</f>
        <v>90000</v>
      </c>
      <c r="CE86" s="438">
        <f>SUM(D86:CD86)</f>
        <v>180000</v>
      </c>
    </row>
    <row r="87" spans="1:84" ht="14.25" customHeight="1" thickTop="1" x14ac:dyDescent="0.4">
      <c r="A87" s="761" t="s">
        <v>275</v>
      </c>
      <c r="B87" s="762"/>
      <c r="C87" s="213">
        <f t="shared" ref="C87:BN87" si="5">SUM(C62:C86)</f>
        <v>0</v>
      </c>
      <c r="D87" s="213">
        <f t="shared" si="5"/>
        <v>0</v>
      </c>
      <c r="E87" s="213">
        <f t="shared" si="5"/>
        <v>0</v>
      </c>
      <c r="F87" s="213">
        <f t="shared" si="5"/>
        <v>0</v>
      </c>
      <c r="G87" s="213">
        <f t="shared" si="5"/>
        <v>0</v>
      </c>
      <c r="H87" s="213">
        <f t="shared" si="5"/>
        <v>0</v>
      </c>
      <c r="I87" s="213">
        <f t="shared" si="5"/>
        <v>0</v>
      </c>
      <c r="J87" s="213">
        <f t="shared" si="5"/>
        <v>140</v>
      </c>
      <c r="K87" s="213">
        <f t="shared" si="5"/>
        <v>0</v>
      </c>
      <c r="L87" s="193">
        <f t="shared" si="5"/>
        <v>0</v>
      </c>
      <c r="M87" s="213">
        <f t="shared" si="5"/>
        <v>180</v>
      </c>
      <c r="N87" s="213">
        <f t="shared" si="5"/>
        <v>430</v>
      </c>
      <c r="O87" s="213">
        <f t="shared" si="5"/>
        <v>0</v>
      </c>
      <c r="P87" s="213">
        <f t="shared" si="5"/>
        <v>130</v>
      </c>
      <c r="Q87" s="213">
        <f t="shared" si="5"/>
        <v>0</v>
      </c>
      <c r="R87" s="213">
        <f t="shared" si="5"/>
        <v>460</v>
      </c>
      <c r="S87" s="213">
        <f t="shared" si="5"/>
        <v>0</v>
      </c>
      <c r="T87" s="213">
        <f t="shared" si="5"/>
        <v>8176</v>
      </c>
      <c r="U87" s="213">
        <f t="shared" si="5"/>
        <v>6180</v>
      </c>
      <c r="V87" s="193">
        <f t="shared" si="5"/>
        <v>2480</v>
      </c>
      <c r="W87" s="213">
        <f t="shared" si="5"/>
        <v>10075</v>
      </c>
      <c r="X87" s="213">
        <f t="shared" si="5"/>
        <v>2362</v>
      </c>
      <c r="Y87" s="213">
        <f t="shared" si="5"/>
        <v>8784</v>
      </c>
      <c r="Z87" s="213">
        <f t="shared" si="5"/>
        <v>13019</v>
      </c>
      <c r="AA87" s="213">
        <f t="shared" si="5"/>
        <v>4781</v>
      </c>
      <c r="AB87" s="213">
        <f t="shared" si="5"/>
        <v>7595</v>
      </c>
      <c r="AC87" s="213">
        <f t="shared" si="5"/>
        <v>8556</v>
      </c>
      <c r="AD87" s="213">
        <f t="shared" si="5"/>
        <v>4939</v>
      </c>
      <c r="AE87" s="213">
        <f t="shared" si="5"/>
        <v>9029</v>
      </c>
      <c r="AF87" s="193">
        <f t="shared" si="5"/>
        <v>997</v>
      </c>
      <c r="AG87" s="213">
        <f t="shared" si="5"/>
        <v>4641</v>
      </c>
      <c r="AH87" s="213">
        <f t="shared" si="5"/>
        <v>29965</v>
      </c>
      <c r="AI87" s="213">
        <f t="shared" si="5"/>
        <v>10984</v>
      </c>
      <c r="AJ87" s="213">
        <f t="shared" si="5"/>
        <v>906</v>
      </c>
      <c r="AK87" s="213">
        <f t="shared" si="5"/>
        <v>33954</v>
      </c>
      <c r="AL87" s="213">
        <f t="shared" si="5"/>
        <v>2115</v>
      </c>
      <c r="AM87" s="213">
        <f t="shared" si="5"/>
        <v>19637</v>
      </c>
      <c r="AN87" s="213">
        <f t="shared" si="5"/>
        <v>59357</v>
      </c>
      <c r="AO87" s="213">
        <f t="shared" si="5"/>
        <v>4161</v>
      </c>
      <c r="AP87" s="193">
        <f t="shared" si="5"/>
        <v>325</v>
      </c>
      <c r="AQ87" s="213">
        <f t="shared" si="5"/>
        <v>1203</v>
      </c>
      <c r="AR87" s="213">
        <f t="shared" si="5"/>
        <v>193</v>
      </c>
      <c r="AS87" s="213">
        <f t="shared" si="5"/>
        <v>8633</v>
      </c>
      <c r="AT87" s="213">
        <f t="shared" si="5"/>
        <v>9177</v>
      </c>
      <c r="AU87" s="213">
        <f t="shared" si="5"/>
        <v>70901</v>
      </c>
      <c r="AV87" s="213">
        <f t="shared" si="5"/>
        <v>16116</v>
      </c>
      <c r="AW87" s="213">
        <f t="shared" si="5"/>
        <v>309972</v>
      </c>
      <c r="AX87" s="214">
        <f t="shared" si="5"/>
        <v>4960</v>
      </c>
      <c r="AY87" s="215">
        <f>SUM(AY62:AY86)</f>
        <v>3500</v>
      </c>
      <c r="AZ87" s="193">
        <f t="shared" si="5"/>
        <v>7380</v>
      </c>
      <c r="BA87" s="213">
        <f t="shared" si="5"/>
        <v>5700</v>
      </c>
      <c r="BB87" s="213">
        <f t="shared" si="5"/>
        <v>15080</v>
      </c>
      <c r="BC87" s="213">
        <f t="shared" si="5"/>
        <v>4000</v>
      </c>
      <c r="BD87" s="213">
        <f t="shared" si="5"/>
        <v>6680</v>
      </c>
      <c r="BE87" s="213">
        <f t="shared" si="5"/>
        <v>15000</v>
      </c>
      <c r="BF87" s="213">
        <f t="shared" si="5"/>
        <v>6380</v>
      </c>
      <c r="BG87" s="213">
        <f t="shared" si="5"/>
        <v>6200</v>
      </c>
      <c r="BH87" s="213">
        <f t="shared" si="5"/>
        <v>7880</v>
      </c>
      <c r="BI87" s="213">
        <f t="shared" si="5"/>
        <v>4300</v>
      </c>
      <c r="BJ87" s="193">
        <f t="shared" si="5"/>
        <v>18580</v>
      </c>
      <c r="BK87" s="213">
        <f t="shared" si="5"/>
        <v>5600</v>
      </c>
      <c r="BL87" s="213">
        <f t="shared" si="5"/>
        <v>11080</v>
      </c>
      <c r="BM87" s="213">
        <f t="shared" si="5"/>
        <v>4000</v>
      </c>
      <c r="BN87" s="213">
        <f t="shared" si="5"/>
        <v>6680</v>
      </c>
      <c r="BO87" s="213">
        <f t="shared" ref="BO87:CE87" si="6">SUM(BO62:BO86)</f>
        <v>15000</v>
      </c>
      <c r="BP87" s="213">
        <f t="shared" si="6"/>
        <v>8080</v>
      </c>
      <c r="BQ87" s="213">
        <f t="shared" si="6"/>
        <v>6200</v>
      </c>
      <c r="BR87" s="213">
        <f t="shared" si="6"/>
        <v>12880</v>
      </c>
      <c r="BS87" s="213">
        <f t="shared" si="6"/>
        <v>17300</v>
      </c>
      <c r="BT87" s="193">
        <f t="shared" si="6"/>
        <v>7380</v>
      </c>
      <c r="BU87" s="213">
        <f t="shared" si="6"/>
        <v>4000</v>
      </c>
      <c r="BV87" s="213">
        <f t="shared" si="6"/>
        <v>8580</v>
      </c>
      <c r="BW87" s="213">
        <f t="shared" si="6"/>
        <v>4000</v>
      </c>
      <c r="BX87" s="213">
        <f t="shared" si="6"/>
        <v>6680</v>
      </c>
      <c r="BY87" s="213">
        <f t="shared" si="6"/>
        <v>17900</v>
      </c>
      <c r="BZ87" s="213">
        <f t="shared" si="6"/>
        <v>6380</v>
      </c>
      <c r="CA87" s="213">
        <f t="shared" si="6"/>
        <v>6200</v>
      </c>
      <c r="CB87" s="213">
        <f t="shared" si="6"/>
        <v>6380</v>
      </c>
      <c r="CC87" s="213">
        <f t="shared" si="6"/>
        <v>4300</v>
      </c>
      <c r="CD87" s="199">
        <f t="shared" si="6"/>
        <v>927813</v>
      </c>
      <c r="CE87" s="199">
        <f t="shared" si="6"/>
        <v>1024813</v>
      </c>
      <c r="CF87" s="104"/>
    </row>
    <row r="88" spans="1:84" ht="14.25" customHeight="1" x14ac:dyDescent="0.4">
      <c r="A88" s="200" t="s">
        <v>212</v>
      </c>
      <c r="B88" s="201"/>
      <c r="C88" s="202"/>
      <c r="D88" s="202"/>
      <c r="E88" s="202"/>
      <c r="F88" s="202"/>
      <c r="G88" s="202"/>
      <c r="H88" s="202"/>
      <c r="I88" s="202"/>
      <c r="J88" s="202"/>
      <c r="K88" s="202"/>
      <c r="L88" s="202"/>
      <c r="M88" s="202"/>
      <c r="N88" s="202"/>
      <c r="O88" s="202"/>
      <c r="P88" s="202"/>
      <c r="Q88" s="202"/>
      <c r="R88" s="202"/>
      <c r="S88" s="202"/>
      <c r="T88" s="202"/>
      <c r="U88" s="202"/>
      <c r="V88" s="202"/>
      <c r="W88" s="202"/>
      <c r="X88" s="202"/>
      <c r="Y88" s="202"/>
      <c r="Z88" s="202"/>
      <c r="AA88" s="202"/>
      <c r="AB88" s="202"/>
      <c r="AC88" s="202"/>
      <c r="AD88" s="202"/>
      <c r="AE88" s="202"/>
      <c r="AF88" s="202"/>
      <c r="AG88" s="202"/>
      <c r="AH88" s="202"/>
      <c r="AI88" s="202"/>
      <c r="AJ88" s="202"/>
      <c r="AK88" s="202"/>
      <c r="AL88" s="202"/>
      <c r="AM88" s="202"/>
      <c r="AN88" s="202"/>
      <c r="AO88" s="202"/>
      <c r="AP88" s="202"/>
      <c r="AQ88" s="202"/>
      <c r="AR88" s="202"/>
      <c r="AS88" s="202"/>
      <c r="AT88" s="202"/>
      <c r="AU88" s="202"/>
      <c r="AV88" s="202"/>
      <c r="AW88" s="202"/>
      <c r="AX88" s="202"/>
      <c r="AY88" s="203"/>
      <c r="AZ88" s="202"/>
      <c r="BA88" s="202"/>
      <c r="BB88" s="202"/>
      <c r="BC88" s="202"/>
      <c r="BD88" s="202"/>
      <c r="BE88" s="202"/>
      <c r="BF88" s="202"/>
      <c r="BG88" s="202"/>
      <c r="BH88" s="202"/>
      <c r="BI88" s="202"/>
      <c r="BJ88" s="202"/>
      <c r="BK88" s="202"/>
      <c r="BL88" s="202"/>
      <c r="BM88" s="202"/>
      <c r="BN88" s="202"/>
      <c r="BO88" s="202"/>
      <c r="BP88" s="202"/>
      <c r="BQ88" s="202"/>
      <c r="BR88" s="202"/>
      <c r="BS88" s="202"/>
      <c r="BT88" s="202"/>
      <c r="BU88" s="202"/>
      <c r="BV88" s="202"/>
      <c r="BW88" s="202"/>
      <c r="BX88" s="202"/>
      <c r="BY88" s="202"/>
      <c r="BZ88" s="202"/>
      <c r="CA88" s="202"/>
      <c r="CB88" s="202"/>
      <c r="CC88" s="202"/>
      <c r="CD88" s="204"/>
      <c r="CE88" s="204"/>
    </row>
    <row r="89" spans="1:84" ht="14.25" customHeight="1" x14ac:dyDescent="0.4">
      <c r="A89" s="798" t="s">
        <v>276</v>
      </c>
      <c r="B89" s="799"/>
      <c r="C89" s="91" t="s">
        <v>212</v>
      </c>
      <c r="D89" s="91"/>
      <c r="E89" s="91"/>
      <c r="F89" s="91"/>
      <c r="G89" s="91"/>
      <c r="H89" s="91"/>
      <c r="I89" s="91"/>
      <c r="J89" s="91"/>
      <c r="K89" s="91"/>
      <c r="L89" s="91"/>
      <c r="M89" s="91"/>
      <c r="N89" s="91"/>
      <c r="O89" s="91"/>
      <c r="P89" s="91"/>
      <c r="Q89" s="91"/>
      <c r="R89" s="91"/>
      <c r="S89" s="91"/>
      <c r="T89" s="91"/>
      <c r="U89" s="91"/>
      <c r="V89" s="91"/>
      <c r="W89" s="91"/>
      <c r="X89" s="91"/>
      <c r="Y89" s="91"/>
      <c r="Z89" s="91"/>
      <c r="AA89" s="91"/>
      <c r="AB89" s="91"/>
      <c r="AC89" s="91"/>
      <c r="AD89" s="91"/>
      <c r="AE89" s="91"/>
      <c r="AF89" s="91"/>
      <c r="AG89" s="91"/>
      <c r="AH89" s="91"/>
      <c r="AI89" s="91"/>
      <c r="AJ89" s="91"/>
      <c r="AK89" s="91"/>
      <c r="AL89" s="91"/>
      <c r="AM89" s="91"/>
      <c r="AN89" s="91"/>
      <c r="AO89" s="91"/>
      <c r="AP89" s="91"/>
      <c r="AQ89" s="91"/>
      <c r="AR89" s="91"/>
      <c r="AS89" s="91"/>
      <c r="AT89" s="91"/>
      <c r="AU89" s="91"/>
      <c r="AV89" s="91"/>
      <c r="AW89" s="91" t="s">
        <v>212</v>
      </c>
      <c r="AX89" s="91"/>
      <c r="AY89" s="93"/>
      <c r="AZ89" s="91"/>
      <c r="BA89" s="91"/>
      <c r="BB89" s="91"/>
      <c r="BC89" s="91"/>
      <c r="BD89" s="91"/>
      <c r="BE89" s="91"/>
      <c r="BF89" s="91"/>
      <c r="BG89" s="91"/>
      <c r="BH89" s="91"/>
      <c r="BI89" s="91"/>
      <c r="BJ89" s="91"/>
      <c r="BK89" s="91"/>
      <c r="BL89" s="91"/>
      <c r="BM89" s="91"/>
      <c r="BN89" s="91"/>
      <c r="BO89" s="91"/>
      <c r="BP89" s="91"/>
      <c r="BQ89" s="91"/>
      <c r="BR89" s="91"/>
      <c r="BS89" s="91"/>
      <c r="BT89" s="91"/>
      <c r="BU89" s="91"/>
      <c r="BV89" s="91"/>
      <c r="BW89" s="91"/>
      <c r="BX89" s="91"/>
      <c r="BY89" s="91"/>
      <c r="BZ89" s="91"/>
      <c r="CA89" s="91"/>
      <c r="CB89" s="91"/>
      <c r="CC89" s="91"/>
      <c r="CD89" s="94"/>
      <c r="CE89" s="94"/>
    </row>
    <row r="90" spans="1:84" ht="14.25" customHeight="1" x14ac:dyDescent="0.4">
      <c r="A90" s="792" t="s">
        <v>277</v>
      </c>
      <c r="B90" s="793"/>
      <c r="C90" s="95"/>
      <c r="D90" s="95"/>
      <c r="E90" s="95"/>
      <c r="F90" s="95"/>
      <c r="G90" s="95"/>
      <c r="H90" s="95"/>
      <c r="I90" s="95"/>
      <c r="J90" s="95"/>
      <c r="K90" s="95"/>
      <c r="L90" s="96"/>
      <c r="M90" s="97"/>
      <c r="N90" s="95"/>
      <c r="O90" s="95"/>
      <c r="P90" s="95"/>
      <c r="Q90" s="95"/>
      <c r="R90" s="95"/>
      <c r="S90" s="95"/>
      <c r="T90" s="95"/>
      <c r="U90" s="95"/>
      <c r="V90" s="98"/>
      <c r="W90" s="95"/>
      <c r="X90" s="95"/>
      <c r="Y90" s="95"/>
      <c r="Z90" s="95"/>
      <c r="AA90" s="95"/>
      <c r="AB90" s="95"/>
      <c r="AC90" s="95"/>
      <c r="AD90" s="95"/>
      <c r="AE90" s="95"/>
      <c r="AF90" s="98"/>
      <c r="AG90" s="95"/>
      <c r="AH90" s="95"/>
      <c r="AI90" s="95"/>
      <c r="AJ90" s="95"/>
      <c r="AK90" s="95"/>
      <c r="AL90" s="95"/>
      <c r="AM90" s="95"/>
      <c r="AN90" s="95"/>
      <c r="AO90" s="95"/>
      <c r="AP90" s="98"/>
      <c r="AQ90" s="95"/>
      <c r="AR90" s="95"/>
      <c r="AS90" s="95"/>
      <c r="AT90" s="95"/>
      <c r="AU90" s="95"/>
      <c r="AV90" s="95"/>
      <c r="AW90" s="95"/>
      <c r="AX90" s="96"/>
      <c r="AY90" s="99"/>
      <c r="AZ90" s="98"/>
      <c r="BA90" s="95"/>
      <c r="BB90" s="95"/>
      <c r="BC90" s="95"/>
      <c r="BD90" s="95"/>
      <c r="BE90" s="95"/>
      <c r="BF90" s="95"/>
      <c r="BG90" s="95"/>
      <c r="BH90" s="95"/>
      <c r="BI90" s="95"/>
      <c r="BJ90" s="98"/>
      <c r="BK90" s="95"/>
      <c r="BL90" s="95"/>
      <c r="BM90" s="95"/>
      <c r="BN90" s="95"/>
      <c r="BO90" s="95"/>
      <c r="BP90" s="95"/>
      <c r="BQ90" s="95"/>
      <c r="BR90" s="95"/>
      <c r="BS90" s="95"/>
      <c r="BT90" s="98"/>
      <c r="BU90" s="95"/>
      <c r="BV90" s="95"/>
      <c r="BW90" s="95"/>
      <c r="BX90" s="95"/>
      <c r="BY90" s="95"/>
      <c r="BZ90" s="95"/>
      <c r="CA90" s="95"/>
      <c r="CB90" s="95"/>
      <c r="CC90" s="95"/>
      <c r="CD90" s="101">
        <f>SUM(C90:CC90)</f>
        <v>0</v>
      </c>
      <c r="CE90" s="101">
        <f>SUM(D90:CD90)</f>
        <v>0</v>
      </c>
    </row>
    <row r="91" spans="1:84" s="410" customFormat="1" ht="14.25" customHeight="1" x14ac:dyDescent="0.4">
      <c r="A91" s="759"/>
      <c r="B91" s="760"/>
      <c r="C91" s="97"/>
      <c r="D91" s="100"/>
      <c r="E91" s="100"/>
      <c r="F91" s="100"/>
      <c r="G91" s="100"/>
      <c r="H91" s="100"/>
      <c r="I91" s="100"/>
      <c r="J91" s="100"/>
      <c r="K91" s="100"/>
      <c r="L91" s="102"/>
      <c r="M91" s="97"/>
      <c r="N91" s="100"/>
      <c r="O91" s="100"/>
      <c r="P91" s="100"/>
      <c r="Q91" s="100"/>
      <c r="R91" s="100"/>
      <c r="S91" s="100"/>
      <c r="T91" s="100"/>
      <c r="U91" s="100"/>
      <c r="V91" s="98"/>
      <c r="W91" s="108"/>
      <c r="X91" s="100"/>
      <c r="Y91" s="100"/>
      <c r="Z91" s="100"/>
      <c r="AA91" s="107"/>
      <c r="AB91" s="100"/>
      <c r="AC91" s="100"/>
      <c r="AD91" s="100"/>
      <c r="AE91" s="100"/>
      <c r="AF91" s="98"/>
      <c r="AG91" s="95"/>
      <c r="AH91" s="100"/>
      <c r="AI91" s="100" t="s">
        <v>278</v>
      </c>
      <c r="AJ91" s="100"/>
      <c r="AK91" s="100" t="s">
        <v>279</v>
      </c>
      <c r="AL91" s="108"/>
      <c r="AM91" s="100"/>
      <c r="AN91" s="100"/>
      <c r="AO91" s="100"/>
      <c r="AP91" s="98" t="s">
        <v>550</v>
      </c>
      <c r="AQ91" s="95"/>
      <c r="AR91" s="100" t="s">
        <v>280</v>
      </c>
      <c r="AS91" s="107" t="s">
        <v>281</v>
      </c>
      <c r="AT91" s="100"/>
      <c r="AU91" s="100"/>
      <c r="AV91" s="107"/>
      <c r="AW91" s="95"/>
      <c r="AX91" s="102"/>
      <c r="AY91" s="99"/>
      <c r="AZ91" s="98"/>
      <c r="BA91" s="95"/>
      <c r="BB91" s="100"/>
      <c r="BC91" s="100"/>
      <c r="BD91" s="100"/>
      <c r="BE91" s="100"/>
      <c r="BF91" s="100"/>
      <c r="BG91" s="100"/>
      <c r="BH91" s="100"/>
      <c r="BI91" s="100"/>
      <c r="BJ91" s="98"/>
      <c r="BK91" s="95"/>
      <c r="BL91" s="100"/>
      <c r="BM91" s="100"/>
      <c r="BN91" s="100"/>
      <c r="BO91" s="100"/>
      <c r="BP91" s="102"/>
      <c r="BQ91" s="100"/>
      <c r="BR91" s="100"/>
      <c r="BS91" s="100"/>
      <c r="BT91" s="98"/>
      <c r="BU91" s="95"/>
      <c r="BV91" s="100"/>
      <c r="BW91" s="100"/>
      <c r="BX91" s="100"/>
      <c r="BY91" s="100"/>
      <c r="BZ91" s="100"/>
      <c r="CA91" s="100"/>
      <c r="CB91" s="100"/>
      <c r="CC91" s="98"/>
      <c r="CD91" s="101">
        <f>SUM(C91:CC91)</f>
        <v>0</v>
      </c>
      <c r="CE91" s="101">
        <f>SUM(D91:CD91)</f>
        <v>0</v>
      </c>
    </row>
    <row r="92" spans="1:84" s="410" customFormat="1" ht="14.25" customHeight="1" x14ac:dyDescent="0.4">
      <c r="A92" s="751" t="s">
        <v>282</v>
      </c>
      <c r="B92" s="789"/>
      <c r="C92" s="837">
        <f>+C93/55</f>
        <v>19.446969696969695</v>
      </c>
      <c r="D92" s="838">
        <f>+C92/12</f>
        <v>1.620580808080808</v>
      </c>
      <c r="E92" s="141"/>
      <c r="F92" s="141" t="s">
        <v>103</v>
      </c>
      <c r="G92" s="141"/>
      <c r="H92" s="141"/>
      <c r="I92" s="141"/>
      <c r="J92" s="141"/>
      <c r="K92" s="141" t="s">
        <v>578</v>
      </c>
      <c r="L92" s="155">
        <v>242</v>
      </c>
      <c r="M92" s="137"/>
      <c r="N92" s="141"/>
      <c r="O92" s="141"/>
      <c r="P92" s="141"/>
      <c r="Q92" s="141"/>
      <c r="R92" s="141"/>
      <c r="S92" s="141"/>
      <c r="T92" s="141"/>
      <c r="U92" s="141"/>
      <c r="V92" s="138" t="s">
        <v>283</v>
      </c>
      <c r="W92" s="135">
        <v>28203</v>
      </c>
      <c r="X92" s="141">
        <v>618</v>
      </c>
      <c r="Y92" s="154" t="s">
        <v>284</v>
      </c>
      <c r="Z92" s="154"/>
      <c r="AA92" s="141"/>
      <c r="AB92" s="141">
        <v>123</v>
      </c>
      <c r="AC92" s="141"/>
      <c r="AD92" s="141"/>
      <c r="AE92" s="141" t="s">
        <v>285</v>
      </c>
      <c r="AF92" s="138">
        <v>1471</v>
      </c>
      <c r="AG92" s="139"/>
      <c r="AH92" s="141"/>
      <c r="AI92" s="141">
        <v>2786</v>
      </c>
      <c r="AJ92" s="141"/>
      <c r="AK92" s="141">
        <v>121</v>
      </c>
      <c r="AL92" s="135"/>
      <c r="AM92" s="154"/>
      <c r="AN92" s="141"/>
      <c r="AO92" s="141">
        <v>292</v>
      </c>
      <c r="AP92" s="138">
        <v>2748</v>
      </c>
      <c r="AQ92" s="135">
        <v>952</v>
      </c>
      <c r="AR92" s="141">
        <v>647</v>
      </c>
      <c r="AS92" s="141">
        <v>2865</v>
      </c>
      <c r="AT92" s="154"/>
      <c r="AU92" s="141"/>
      <c r="AV92" s="141" t="s">
        <v>549</v>
      </c>
      <c r="AW92" s="135"/>
      <c r="AX92" s="155"/>
      <c r="AY92" s="140"/>
      <c r="AZ92" s="138"/>
      <c r="BA92" s="135"/>
      <c r="BB92" s="141"/>
      <c r="BC92" s="141"/>
      <c r="BD92" s="141"/>
      <c r="BE92" s="141" t="s">
        <v>552</v>
      </c>
      <c r="BF92" s="141">
        <v>3000</v>
      </c>
      <c r="BG92" s="141"/>
      <c r="BH92" s="141"/>
      <c r="BI92" s="141"/>
      <c r="BJ92" s="138"/>
      <c r="BK92" s="135" t="s">
        <v>554</v>
      </c>
      <c r="BL92" s="141">
        <v>10000</v>
      </c>
      <c r="BM92" s="141"/>
      <c r="BN92" s="141"/>
      <c r="BO92" s="141"/>
      <c r="BP92" s="155"/>
      <c r="BQ92" s="141"/>
      <c r="BR92" s="141"/>
      <c r="BS92" s="141"/>
      <c r="BT92" s="138"/>
      <c r="BU92" s="135"/>
      <c r="BV92" s="141"/>
      <c r="BW92" s="141" t="s">
        <v>554</v>
      </c>
      <c r="BX92" s="141">
        <v>10000</v>
      </c>
      <c r="BY92" s="141"/>
      <c r="BZ92" s="141"/>
      <c r="CA92" s="141"/>
      <c r="CB92" s="141" t="s">
        <v>552</v>
      </c>
      <c r="CC92" s="138">
        <v>3000</v>
      </c>
      <c r="CD92" s="757">
        <f>+CE92+CE93</f>
        <v>72824.620580808085</v>
      </c>
      <c r="CE92" s="142">
        <f>SUM($D92:$CC92)</f>
        <v>67069.620580808085</v>
      </c>
    </row>
    <row r="93" spans="1:84" s="410" customFormat="1" ht="14.25" customHeight="1" x14ac:dyDescent="0.4">
      <c r="A93" s="755"/>
      <c r="B93" s="756"/>
      <c r="C93" s="143">
        <f>+C96/12</f>
        <v>1069.5833333333333</v>
      </c>
      <c r="D93" s="143"/>
      <c r="E93" s="143"/>
      <c r="F93" s="143"/>
      <c r="G93" s="143"/>
      <c r="H93" s="143" t="s">
        <v>286</v>
      </c>
      <c r="I93" s="143">
        <v>220</v>
      </c>
      <c r="J93" s="143"/>
      <c r="K93" s="143"/>
      <c r="L93" s="144"/>
      <c r="M93" s="145"/>
      <c r="N93" s="143"/>
      <c r="O93" s="143"/>
      <c r="P93" s="143"/>
      <c r="Q93" s="143"/>
      <c r="R93" s="143"/>
      <c r="S93" s="143"/>
      <c r="T93" s="143"/>
      <c r="U93" s="143"/>
      <c r="V93" s="146"/>
      <c r="W93" s="143"/>
      <c r="X93" s="143"/>
      <c r="Y93" s="147"/>
      <c r="Z93" s="143"/>
      <c r="AA93" s="143"/>
      <c r="AB93" s="143" t="s">
        <v>548</v>
      </c>
      <c r="AC93" s="147"/>
      <c r="AD93" s="143"/>
      <c r="AE93" s="143" t="s">
        <v>287</v>
      </c>
      <c r="AF93" s="146">
        <v>602</v>
      </c>
      <c r="AG93" s="143">
        <v>220</v>
      </c>
      <c r="AH93" s="147" t="s">
        <v>288</v>
      </c>
      <c r="AI93" s="143"/>
      <c r="AJ93" s="143"/>
      <c r="AK93" s="143"/>
      <c r="AL93" s="143">
        <v>115</v>
      </c>
      <c r="AM93" s="147" t="s">
        <v>289</v>
      </c>
      <c r="AN93" s="143"/>
      <c r="AO93" s="143"/>
      <c r="AP93" s="218"/>
      <c r="AQ93" s="147" t="s">
        <v>551</v>
      </c>
      <c r="AR93" s="143"/>
      <c r="AS93" s="143"/>
      <c r="AT93" s="143"/>
      <c r="AU93" s="143"/>
      <c r="AV93" s="143">
        <v>950</v>
      </c>
      <c r="AW93" s="143">
        <v>648</v>
      </c>
      <c r="AX93" s="216" t="s">
        <v>290</v>
      </c>
      <c r="AY93" s="148"/>
      <c r="AZ93" s="146"/>
      <c r="BA93" s="143"/>
      <c r="BB93" s="143"/>
      <c r="BC93" s="143"/>
      <c r="BD93" s="143"/>
      <c r="BE93" s="143" t="s">
        <v>553</v>
      </c>
      <c r="BF93" s="143">
        <v>1500</v>
      </c>
      <c r="BG93" s="143"/>
      <c r="BH93" s="143"/>
      <c r="BI93" s="143"/>
      <c r="BJ93" s="146"/>
      <c r="BK93" s="143"/>
      <c r="BL93" s="143"/>
      <c r="BM93" s="143"/>
      <c r="BN93" s="143"/>
      <c r="BO93" s="143"/>
      <c r="BP93" s="143"/>
      <c r="BQ93" s="143"/>
      <c r="BR93" s="143"/>
      <c r="BS93" s="143"/>
      <c r="BT93" s="146"/>
      <c r="BU93" s="143"/>
      <c r="BV93" s="143"/>
      <c r="BW93" s="143"/>
      <c r="BX93" s="143"/>
      <c r="BY93" s="143"/>
      <c r="BZ93" s="143"/>
      <c r="CA93" s="143"/>
      <c r="CB93" s="143" t="s">
        <v>553</v>
      </c>
      <c r="CC93" s="143">
        <v>1500</v>
      </c>
      <c r="CD93" s="773"/>
      <c r="CE93" s="150">
        <f>SUM($D93:$CC93)</f>
        <v>5755</v>
      </c>
    </row>
    <row r="94" spans="1:84" s="410" customFormat="1" ht="14.25" customHeight="1" x14ac:dyDescent="0.4">
      <c r="A94" s="794" t="s">
        <v>291</v>
      </c>
      <c r="B94" s="795"/>
      <c r="C94" s="95">
        <f>+C96/28</f>
        <v>458.39285714285717</v>
      </c>
      <c r="D94" s="95"/>
      <c r="E94" s="95"/>
      <c r="F94" s="95"/>
      <c r="G94" s="95"/>
      <c r="H94" s="95"/>
      <c r="I94" s="95"/>
      <c r="J94" s="95"/>
      <c r="K94" s="95"/>
      <c r="L94" s="96"/>
      <c r="M94" s="97"/>
      <c r="N94" s="95"/>
      <c r="O94" s="95"/>
      <c r="P94" s="95"/>
      <c r="Q94" s="95"/>
      <c r="R94" s="95"/>
      <c r="S94" s="95"/>
      <c r="T94" s="95"/>
      <c r="U94" s="95"/>
      <c r="V94" s="98"/>
      <c r="W94" s="95"/>
      <c r="X94" s="95"/>
      <c r="Y94" s="95"/>
      <c r="Z94" s="95"/>
      <c r="AA94" s="95"/>
      <c r="AB94" s="95"/>
      <c r="AC94" s="95"/>
      <c r="AD94" s="95"/>
      <c r="AE94" s="95"/>
      <c r="AF94" s="98"/>
      <c r="AG94" s="95"/>
      <c r="AH94" s="95"/>
      <c r="AI94" s="95"/>
      <c r="AJ94" s="95"/>
      <c r="AK94" s="95"/>
      <c r="AL94" s="95"/>
      <c r="AM94" s="108" t="s">
        <v>517</v>
      </c>
      <c r="AN94" s="95"/>
      <c r="AO94" s="95"/>
      <c r="AP94" s="98"/>
      <c r="AQ94" s="95"/>
      <c r="AR94" s="95"/>
      <c r="AS94" s="95"/>
      <c r="AT94" s="95"/>
      <c r="AU94" s="95"/>
      <c r="AV94" s="95"/>
      <c r="AW94" s="95"/>
      <c r="AX94" s="96"/>
      <c r="AY94" s="99"/>
      <c r="AZ94" s="98"/>
      <c r="BA94" s="95"/>
      <c r="BB94" s="95"/>
      <c r="BC94" s="95"/>
      <c r="BD94" s="95"/>
      <c r="BE94" s="95"/>
      <c r="BF94" s="95"/>
      <c r="BG94" s="95"/>
      <c r="BH94" s="95"/>
      <c r="BI94" s="95"/>
      <c r="BJ94" s="98"/>
      <c r="BK94" s="95"/>
      <c r="BL94" s="95"/>
      <c r="BM94" s="95"/>
      <c r="BN94" s="95"/>
      <c r="BO94" s="95"/>
      <c r="BP94" s="95"/>
      <c r="BQ94" s="95"/>
      <c r="BR94" s="95"/>
      <c r="BS94" s="95"/>
      <c r="BT94" s="98"/>
      <c r="BU94" s="95"/>
      <c r="BV94" s="95"/>
      <c r="BW94" s="95"/>
      <c r="BX94" s="95"/>
      <c r="BY94" s="95"/>
      <c r="BZ94" s="95"/>
      <c r="CA94" s="95"/>
      <c r="CB94" s="95"/>
      <c r="CC94" s="95"/>
      <c r="CD94" s="101">
        <f>SUM(C94:CC94)</f>
        <v>458.39285714285717</v>
      </c>
      <c r="CE94" s="101">
        <f>SUM(D94:CD94)</f>
        <v>458.39285714285717</v>
      </c>
    </row>
    <row r="95" spans="1:84" s="410" customFormat="1" ht="14.25" customHeight="1" x14ac:dyDescent="0.4">
      <c r="A95" s="759" t="s">
        <v>292</v>
      </c>
      <c r="B95" s="760"/>
      <c r="C95" s="128">
        <f>+C97/16</f>
        <v>40.75</v>
      </c>
      <c r="D95" s="128" t="s">
        <v>875</v>
      </c>
      <c r="E95" s="128" t="s">
        <v>876</v>
      </c>
      <c r="F95" s="128"/>
      <c r="G95" s="128"/>
      <c r="H95" s="128"/>
      <c r="I95" s="128"/>
      <c r="J95" s="128"/>
      <c r="K95" s="128"/>
      <c r="L95" s="129"/>
      <c r="M95" s="217"/>
      <c r="N95" s="128"/>
      <c r="O95" s="128"/>
      <c r="P95" s="128"/>
      <c r="Q95" s="128"/>
      <c r="R95" s="128"/>
      <c r="S95" s="128"/>
      <c r="T95" s="128"/>
      <c r="U95" s="128"/>
      <c r="V95" s="98"/>
      <c r="W95" s="128"/>
      <c r="X95" s="128"/>
      <c r="Y95" s="128"/>
      <c r="Z95" s="128"/>
      <c r="AA95" s="128"/>
      <c r="AB95" s="128"/>
      <c r="AC95" s="128"/>
      <c r="AD95" s="128"/>
      <c r="AE95" s="131"/>
      <c r="AF95" s="98"/>
      <c r="AG95" s="128"/>
      <c r="AH95" s="128"/>
      <c r="AI95" s="128"/>
      <c r="AJ95" s="128"/>
      <c r="AK95" s="128"/>
      <c r="AL95" s="128" t="s">
        <v>514</v>
      </c>
      <c r="AM95" s="131" t="s">
        <v>518</v>
      </c>
      <c r="AN95" s="128"/>
      <c r="AO95" s="128"/>
      <c r="AP95" s="103"/>
      <c r="AQ95" s="128"/>
      <c r="AR95" s="128"/>
      <c r="AS95" s="128"/>
      <c r="AT95" s="128"/>
      <c r="AU95" s="131"/>
      <c r="AV95" s="128"/>
      <c r="AW95" s="128"/>
      <c r="AX95" s="129" t="s">
        <v>293</v>
      </c>
      <c r="AY95" s="153"/>
      <c r="AZ95" s="98"/>
      <c r="BA95" s="128"/>
      <c r="BB95" s="128"/>
      <c r="BC95" s="128"/>
      <c r="BD95" s="128"/>
      <c r="BE95" s="128"/>
      <c r="BF95" s="128"/>
      <c r="BG95" s="128"/>
      <c r="BH95" s="128"/>
      <c r="BI95" s="128"/>
      <c r="BJ95" s="98"/>
      <c r="BK95" s="128"/>
      <c r="BL95" s="128"/>
      <c r="BM95" s="128"/>
      <c r="BN95" s="128"/>
      <c r="BO95" s="128"/>
      <c r="BP95" s="128"/>
      <c r="BQ95" s="128"/>
      <c r="BR95" s="128"/>
      <c r="BS95" s="128"/>
      <c r="BT95" s="98"/>
      <c r="BU95" s="128"/>
      <c r="BV95" s="128"/>
      <c r="BW95" s="128"/>
      <c r="BX95" s="128"/>
      <c r="BY95" s="128"/>
      <c r="BZ95" s="128"/>
      <c r="CA95" s="128"/>
      <c r="CB95" s="128"/>
      <c r="CC95" s="128"/>
      <c r="CD95" s="101">
        <f>SUM(C95:CC95)</f>
        <v>40.75</v>
      </c>
      <c r="CE95" s="101">
        <f t="shared" ref="CE95:CE115" si="7">SUM($D95:$CC95)</f>
        <v>0</v>
      </c>
    </row>
    <row r="96" spans="1:84" s="410" customFormat="1" ht="14.25" customHeight="1" x14ac:dyDescent="0.4">
      <c r="A96" s="759" t="s">
        <v>294</v>
      </c>
      <c r="B96" s="760"/>
      <c r="C96" s="649">
        <f>SUM(G96:AY96)</f>
        <v>12835</v>
      </c>
      <c r="D96" s="95"/>
      <c r="E96" s="95"/>
      <c r="F96" s="95"/>
      <c r="G96" s="95"/>
      <c r="H96" s="95"/>
      <c r="I96" s="439" t="s">
        <v>606</v>
      </c>
      <c r="J96" s="108"/>
      <c r="K96" s="108"/>
      <c r="L96" s="96"/>
      <c r="M96" s="217"/>
      <c r="N96" s="95"/>
      <c r="O96" s="95"/>
      <c r="P96" s="95"/>
      <c r="Q96" s="95"/>
      <c r="R96" s="95"/>
      <c r="S96" s="95"/>
      <c r="T96" s="95"/>
      <c r="U96" s="95"/>
      <c r="V96" s="98" t="s">
        <v>295</v>
      </c>
      <c r="W96" s="95">
        <v>609</v>
      </c>
      <c r="X96" s="95"/>
      <c r="Y96" s="95">
        <v>400</v>
      </c>
      <c r="Z96" s="108"/>
      <c r="AA96" s="95"/>
      <c r="AB96" s="95"/>
      <c r="AC96" s="95" t="s">
        <v>605</v>
      </c>
      <c r="AD96" s="95">
        <v>350</v>
      </c>
      <c r="AE96" s="95">
        <v>26</v>
      </c>
      <c r="AF96" s="98">
        <v>158</v>
      </c>
      <c r="AG96" s="108" t="s">
        <v>296</v>
      </c>
      <c r="AH96" s="95"/>
      <c r="AI96" s="95" t="s">
        <v>665</v>
      </c>
      <c r="AJ96" s="95">
        <v>430</v>
      </c>
      <c r="AK96" s="108"/>
      <c r="AL96" s="95">
        <v>369</v>
      </c>
      <c r="AM96" s="649">
        <v>6604</v>
      </c>
      <c r="AN96" s="660"/>
      <c r="AO96" s="95"/>
      <c r="AP96" s="98"/>
      <c r="AQ96" s="95"/>
      <c r="AR96" s="95"/>
      <c r="AS96" s="95"/>
      <c r="AT96" s="95"/>
      <c r="AU96" s="95"/>
      <c r="AV96" s="95"/>
      <c r="AW96" s="95">
        <v>160</v>
      </c>
      <c r="AX96" s="96">
        <v>359</v>
      </c>
      <c r="AY96" s="650">
        <v>3370</v>
      </c>
      <c r="AZ96" s="98"/>
      <c r="BA96" s="95"/>
      <c r="BB96" s="95"/>
      <c r="BC96" s="95"/>
      <c r="BD96" s="95"/>
      <c r="BE96" s="95" t="s">
        <v>569</v>
      </c>
      <c r="BF96" s="95">
        <v>1500</v>
      </c>
      <c r="BG96" s="95"/>
      <c r="BH96" s="95"/>
      <c r="BI96" s="95"/>
      <c r="BJ96" s="98"/>
      <c r="BK96" s="95"/>
      <c r="BL96" s="95"/>
      <c r="BM96" s="95"/>
      <c r="BN96" s="95"/>
      <c r="BO96" s="95" t="s">
        <v>570</v>
      </c>
      <c r="BP96" s="95">
        <v>1000</v>
      </c>
      <c r="BQ96" s="95"/>
      <c r="BR96" s="95"/>
      <c r="BS96" s="95"/>
      <c r="BT96" s="98"/>
      <c r="BU96" s="95"/>
      <c r="BV96" s="95"/>
      <c r="BW96" s="95"/>
      <c r="BX96" s="95"/>
      <c r="BY96" s="95" t="s">
        <v>569</v>
      </c>
      <c r="BZ96" s="95">
        <v>1500</v>
      </c>
      <c r="CA96" s="95"/>
      <c r="CB96" s="95"/>
      <c r="CC96" s="95"/>
      <c r="CD96" s="101">
        <f>SUM(C96:CC96)</f>
        <v>29670</v>
      </c>
      <c r="CE96" s="101">
        <f t="shared" si="7"/>
        <v>16835</v>
      </c>
      <c r="CF96" s="451"/>
    </row>
    <row r="97" spans="1:83" s="410" customFormat="1" ht="14.25" customHeight="1" x14ac:dyDescent="0.4">
      <c r="A97" s="759" t="s">
        <v>567</v>
      </c>
      <c r="B97" s="767"/>
      <c r="C97" s="649">
        <f>SUM(G97:AY97)</f>
        <v>652</v>
      </c>
      <c r="D97" s="95">
        <f>+C97/49</f>
        <v>13.306122448979592</v>
      </c>
      <c r="E97" s="95">
        <f>+C97/40</f>
        <v>16.3</v>
      </c>
      <c r="F97" s="95"/>
      <c r="G97" s="95"/>
      <c r="H97" s="95"/>
      <c r="I97" s="95"/>
      <c r="J97" s="95"/>
      <c r="K97" s="95"/>
      <c r="L97" s="96"/>
      <c r="M97" s="217" t="s">
        <v>297</v>
      </c>
      <c r="N97" s="95"/>
      <c r="O97" s="95"/>
      <c r="P97" s="95"/>
      <c r="Q97" s="95"/>
      <c r="R97" s="95"/>
      <c r="S97" s="95"/>
      <c r="T97" s="95"/>
      <c r="U97" s="95"/>
      <c r="V97" s="98"/>
      <c r="W97" s="95"/>
      <c r="X97" s="95"/>
      <c r="Y97" s="95" t="s">
        <v>604</v>
      </c>
      <c r="Z97" s="95"/>
      <c r="AA97" s="95"/>
      <c r="AB97" s="95"/>
      <c r="AC97" s="95"/>
      <c r="AD97" s="108"/>
      <c r="AE97" s="95" t="s">
        <v>604</v>
      </c>
      <c r="AF97" s="98"/>
      <c r="AG97" s="95"/>
      <c r="AH97" s="95" t="s">
        <v>298</v>
      </c>
      <c r="AI97" s="95">
        <v>347</v>
      </c>
      <c r="AJ97" s="95"/>
      <c r="AK97" s="95"/>
      <c r="AL97" s="95"/>
      <c r="AM97" s="95" t="s">
        <v>575</v>
      </c>
      <c r="AN97" s="95"/>
      <c r="AO97" s="95"/>
      <c r="AP97" s="98">
        <v>147</v>
      </c>
      <c r="AQ97" s="95">
        <v>158</v>
      </c>
      <c r="AR97" s="95"/>
      <c r="AS97" s="95"/>
      <c r="AT97" s="95"/>
      <c r="AU97" s="95"/>
      <c r="AV97" s="95" t="s">
        <v>560</v>
      </c>
      <c r="AW97" s="108" t="s">
        <v>559</v>
      </c>
      <c r="AX97" s="96"/>
      <c r="AY97" s="109" t="s">
        <v>561</v>
      </c>
      <c r="AZ97" s="98"/>
      <c r="BA97" s="95"/>
      <c r="BB97" s="95"/>
      <c r="BC97" s="95"/>
      <c r="BD97" s="95"/>
      <c r="BE97" s="95" t="s">
        <v>568</v>
      </c>
      <c r="BF97" s="95">
        <v>1000</v>
      </c>
      <c r="BG97" s="95"/>
      <c r="BH97" s="95"/>
      <c r="BI97" s="95"/>
      <c r="BJ97" s="98"/>
      <c r="BK97" s="95"/>
      <c r="BL97" s="95"/>
      <c r="BM97" s="95"/>
      <c r="BN97" s="95"/>
      <c r="BO97" s="95" t="s">
        <v>571</v>
      </c>
      <c r="BP97" s="95">
        <v>500</v>
      </c>
      <c r="BQ97" s="95"/>
      <c r="BR97" s="95"/>
      <c r="BS97" s="95"/>
      <c r="BT97" s="98"/>
      <c r="BU97" s="95"/>
      <c r="BV97" s="95"/>
      <c r="BW97" s="95"/>
      <c r="BX97" s="95"/>
      <c r="BY97" s="95" t="s">
        <v>568</v>
      </c>
      <c r="BZ97" s="95">
        <v>1000</v>
      </c>
      <c r="CA97" s="95"/>
      <c r="CB97" s="95"/>
      <c r="CC97" s="95"/>
      <c r="CD97" s="101">
        <f>SUM(C97:CC97)</f>
        <v>3833.6061224489795</v>
      </c>
      <c r="CE97" s="101">
        <f t="shared" si="7"/>
        <v>3181.6061224489795</v>
      </c>
    </row>
    <row r="98" spans="1:83" s="410" customFormat="1" ht="14.25" customHeight="1" x14ac:dyDescent="0.4">
      <c r="A98" s="759" t="s">
        <v>299</v>
      </c>
      <c r="B98" s="760"/>
      <c r="C98" s="649">
        <f>+C97+C96</f>
        <v>13487</v>
      </c>
      <c r="D98" s="95">
        <f>+C98/49</f>
        <v>275.24489795918367</v>
      </c>
      <c r="E98" s="95">
        <f>+C98/40</f>
        <v>337.17500000000001</v>
      </c>
      <c r="F98" s="95"/>
      <c r="G98" s="95"/>
      <c r="H98" s="95"/>
      <c r="I98" s="95"/>
      <c r="J98" s="95"/>
      <c r="K98" s="95" t="s">
        <v>300</v>
      </c>
      <c r="L98" s="96">
        <v>14640</v>
      </c>
      <c r="M98" s="97">
        <v>4490</v>
      </c>
      <c r="N98" s="95">
        <v>196</v>
      </c>
      <c r="O98" s="95">
        <v>240</v>
      </c>
      <c r="P98" s="108" t="s">
        <v>301</v>
      </c>
      <c r="Q98" s="95"/>
      <c r="R98" s="95"/>
      <c r="S98" s="95"/>
      <c r="T98" s="95" t="s">
        <v>302</v>
      </c>
      <c r="U98" s="95">
        <v>338</v>
      </c>
      <c r="V98" s="98">
        <v>2781</v>
      </c>
      <c r="W98" s="95"/>
      <c r="X98" s="95"/>
      <c r="Y98" s="95"/>
      <c r="Z98" s="95"/>
      <c r="AA98" s="95"/>
      <c r="AB98" s="95" t="s">
        <v>303</v>
      </c>
      <c r="AC98" s="95">
        <v>96</v>
      </c>
      <c r="AD98" s="95">
        <v>1997</v>
      </c>
      <c r="AE98" s="108" t="s">
        <v>304</v>
      </c>
      <c r="AF98" s="98"/>
      <c r="AG98" s="95"/>
      <c r="AH98" s="95"/>
      <c r="AI98" s="95"/>
      <c r="AJ98" s="95"/>
      <c r="AK98" s="95" t="s">
        <v>515</v>
      </c>
      <c r="AL98" s="95">
        <v>210</v>
      </c>
      <c r="AM98" s="95" t="s">
        <v>574</v>
      </c>
      <c r="AN98" s="95"/>
      <c r="AO98" s="95" t="s">
        <v>305</v>
      </c>
      <c r="AP98" s="98">
        <v>252</v>
      </c>
      <c r="AQ98" s="95">
        <v>168</v>
      </c>
      <c r="AR98" s="108" t="s">
        <v>306</v>
      </c>
      <c r="AS98" s="95"/>
      <c r="AT98" s="95"/>
      <c r="AU98" s="95">
        <v>3240</v>
      </c>
      <c r="AV98" s="95">
        <v>7474</v>
      </c>
      <c r="AW98" s="95"/>
      <c r="AX98" s="96"/>
      <c r="AY98" s="415"/>
      <c r="AZ98" s="98"/>
      <c r="BA98" s="108"/>
      <c r="BB98" s="95"/>
      <c r="BC98" s="95"/>
      <c r="BD98" s="95"/>
      <c r="BE98" s="95"/>
      <c r="BF98" s="95"/>
      <c r="BG98" s="95"/>
      <c r="BH98" s="95"/>
      <c r="BI98" s="95" t="s">
        <v>303</v>
      </c>
      <c r="BJ98" s="98">
        <v>300</v>
      </c>
      <c r="BK98" s="95"/>
      <c r="BL98" s="95"/>
      <c r="BM98" s="95"/>
      <c r="BN98" s="95"/>
      <c r="BO98" s="95"/>
      <c r="BP98" s="95"/>
      <c r="BQ98" s="95"/>
      <c r="BR98" s="95"/>
      <c r="BS98" s="95"/>
      <c r="BT98" s="98">
        <v>2200</v>
      </c>
      <c r="BU98" s="108" t="s">
        <v>504</v>
      </c>
      <c r="BV98" s="95"/>
      <c r="BW98" s="95"/>
      <c r="BX98" s="95"/>
      <c r="BY98" s="95"/>
      <c r="BZ98" s="95"/>
      <c r="CA98" s="95"/>
      <c r="CB98" s="95" t="s">
        <v>303</v>
      </c>
      <c r="CC98" s="95">
        <v>300</v>
      </c>
      <c r="CD98" s="101">
        <f>SUM(C98:CC98)</f>
        <v>53021.419897959182</v>
      </c>
      <c r="CE98" s="101">
        <f t="shared" si="7"/>
        <v>39534.419897959182</v>
      </c>
    </row>
    <row r="99" spans="1:83" s="410" customFormat="1" ht="14.25" customHeight="1" x14ac:dyDescent="0.4">
      <c r="A99" s="751" t="s">
        <v>307</v>
      </c>
      <c r="B99" s="752"/>
      <c r="C99" s="135"/>
      <c r="D99" s="135">
        <f>+C98/40</f>
        <v>337.17500000000001</v>
      </c>
      <c r="E99" s="651">
        <f>+D99/200</f>
        <v>1.685875</v>
      </c>
      <c r="F99" s="135">
        <f>+E99/12*1000</f>
        <v>140.48958333333334</v>
      </c>
      <c r="G99" s="135"/>
      <c r="H99" s="135"/>
      <c r="I99" s="135"/>
      <c r="J99" s="135"/>
      <c r="K99" s="135"/>
      <c r="L99" s="136"/>
      <c r="M99" s="137"/>
      <c r="N99" s="135" t="s">
        <v>308</v>
      </c>
      <c r="O99" s="135">
        <v>2900</v>
      </c>
      <c r="P99" s="135">
        <v>200</v>
      </c>
      <c r="Q99" s="135"/>
      <c r="R99" s="135"/>
      <c r="S99" s="135"/>
      <c r="T99" s="135"/>
      <c r="U99" s="135"/>
      <c r="V99" s="138" t="s">
        <v>309</v>
      </c>
      <c r="W99" s="135"/>
      <c r="X99" s="135"/>
      <c r="Y99" s="135" t="s">
        <v>310</v>
      </c>
      <c r="Z99" s="135">
        <v>155</v>
      </c>
      <c r="AA99" s="135"/>
      <c r="AB99" s="135">
        <v>320</v>
      </c>
      <c r="AC99" s="139" t="s">
        <v>311</v>
      </c>
      <c r="AD99" s="135"/>
      <c r="AE99" s="135"/>
      <c r="AF99" s="138" t="s">
        <v>312</v>
      </c>
      <c r="AG99" s="135">
        <v>562</v>
      </c>
      <c r="AH99" s="135"/>
      <c r="AI99" s="135">
        <v>739</v>
      </c>
      <c r="AJ99" s="135">
        <v>4987</v>
      </c>
      <c r="AK99" s="135">
        <v>466</v>
      </c>
      <c r="AL99" s="135"/>
      <c r="AM99" s="135">
        <v>677</v>
      </c>
      <c r="AN99" s="135">
        <v>698</v>
      </c>
      <c r="AO99" s="135"/>
      <c r="AP99" s="138"/>
      <c r="AQ99" s="135"/>
      <c r="AR99" s="135"/>
      <c r="AS99" s="135"/>
      <c r="AT99" s="135">
        <v>300</v>
      </c>
      <c r="AU99" s="139" t="s">
        <v>505</v>
      </c>
      <c r="AV99" s="135"/>
      <c r="AW99" s="135"/>
      <c r="AX99" s="136"/>
      <c r="AY99" s="156"/>
      <c r="AZ99" s="138"/>
      <c r="BA99" s="135"/>
      <c r="BB99" s="135"/>
      <c r="BC99" s="135"/>
      <c r="BD99" s="135"/>
      <c r="BE99" s="135">
        <v>1000</v>
      </c>
      <c r="BF99" s="135"/>
      <c r="BG99" s="135"/>
      <c r="BH99" s="135"/>
      <c r="BI99" s="135"/>
      <c r="BJ99" s="138"/>
      <c r="BK99" s="135"/>
      <c r="BL99" s="135"/>
      <c r="BM99" s="135"/>
      <c r="BN99" s="135">
        <v>500</v>
      </c>
      <c r="BO99" s="139" t="s">
        <v>585</v>
      </c>
      <c r="BP99" s="135"/>
      <c r="BQ99" s="135"/>
      <c r="BR99" s="135"/>
      <c r="BS99" s="135"/>
      <c r="BT99" s="138"/>
      <c r="BU99" s="135"/>
      <c r="BV99" s="135"/>
      <c r="BW99" s="135"/>
      <c r="BX99" s="135"/>
      <c r="BY99" s="135"/>
      <c r="BZ99" s="135"/>
      <c r="CA99" s="135"/>
      <c r="CB99" s="135" t="s">
        <v>586</v>
      </c>
      <c r="CC99" s="135">
        <v>2000</v>
      </c>
      <c r="CD99" s="757">
        <f>+CE99</f>
        <v>15983.350458333334</v>
      </c>
      <c r="CE99" s="757">
        <f t="shared" si="7"/>
        <v>15983.350458333334</v>
      </c>
    </row>
    <row r="100" spans="1:83" s="410" customFormat="1" ht="14.25" customHeight="1" x14ac:dyDescent="0.4">
      <c r="A100" s="755"/>
      <c r="B100" s="756"/>
      <c r="C100" s="143"/>
      <c r="D100" s="652" t="s">
        <v>877</v>
      </c>
      <c r="E100" s="653" t="s">
        <v>878</v>
      </c>
      <c r="F100" s="143" t="s">
        <v>879</v>
      </c>
      <c r="G100" s="143"/>
      <c r="H100" s="143"/>
      <c r="I100" s="143"/>
      <c r="J100" s="143"/>
      <c r="K100" s="143"/>
      <c r="L100" s="144"/>
      <c r="M100" s="145"/>
      <c r="N100" s="143"/>
      <c r="O100" s="143" t="s">
        <v>859</v>
      </c>
      <c r="P100" s="147" t="s">
        <v>625</v>
      </c>
      <c r="Q100" s="143"/>
      <c r="R100" s="143"/>
      <c r="S100" s="143"/>
      <c r="T100" s="143"/>
      <c r="U100" s="143"/>
      <c r="V100" s="146"/>
      <c r="W100" s="143"/>
      <c r="X100" s="143"/>
      <c r="Y100" s="143"/>
      <c r="Z100" s="143"/>
      <c r="AA100" s="143" t="s">
        <v>520</v>
      </c>
      <c r="AB100" s="143"/>
      <c r="AC100" s="143"/>
      <c r="AD100" s="143"/>
      <c r="AE100" s="143"/>
      <c r="AF100" s="146"/>
      <c r="AG100" s="143"/>
      <c r="AH100" s="143"/>
      <c r="AI100" s="143" t="s">
        <v>313</v>
      </c>
      <c r="AJ100" s="210" t="s">
        <v>240</v>
      </c>
      <c r="AK100" s="147" t="s">
        <v>564</v>
      </c>
      <c r="AL100" s="143"/>
      <c r="AM100" s="143"/>
      <c r="AN100" s="143"/>
      <c r="AO100" s="143"/>
      <c r="AP100" s="146"/>
      <c r="AQ100" s="143"/>
      <c r="AR100" s="143"/>
      <c r="AS100" s="143"/>
      <c r="AT100" s="143">
        <v>151</v>
      </c>
      <c r="AU100" s="147" t="s">
        <v>562</v>
      </c>
      <c r="AV100" s="143"/>
      <c r="AW100" s="143"/>
      <c r="AX100" s="144"/>
      <c r="AY100" s="148"/>
      <c r="AZ100" s="146"/>
      <c r="BA100" s="143"/>
      <c r="BB100" s="143"/>
      <c r="BC100" s="143"/>
      <c r="BD100" s="143"/>
      <c r="BE100" s="147" t="s">
        <v>587</v>
      </c>
      <c r="BF100" s="143"/>
      <c r="BG100" s="143"/>
      <c r="BH100" s="143"/>
      <c r="BI100" s="143"/>
      <c r="BJ100" s="146"/>
      <c r="BK100" s="143"/>
      <c r="BL100" s="143"/>
      <c r="BM100" s="143"/>
      <c r="BN100" s="143"/>
      <c r="BO100" s="143"/>
      <c r="BP100" s="143"/>
      <c r="BQ100" s="143"/>
      <c r="BR100" s="143"/>
      <c r="BS100" s="143"/>
      <c r="BT100" s="146"/>
      <c r="BU100" s="143"/>
      <c r="BV100" s="143"/>
      <c r="BW100" s="143"/>
      <c r="BX100" s="143"/>
      <c r="BY100" s="143"/>
      <c r="BZ100" s="143"/>
      <c r="CA100" s="143"/>
      <c r="CB100" s="143" t="s">
        <v>588</v>
      </c>
      <c r="CC100" s="143">
        <v>1000</v>
      </c>
      <c r="CD100" s="773"/>
      <c r="CE100" s="773">
        <f t="shared" si="7"/>
        <v>1151</v>
      </c>
    </row>
    <row r="101" spans="1:83" s="410" customFormat="1" ht="14.25" customHeight="1" x14ac:dyDescent="0.4">
      <c r="A101" s="759" t="s">
        <v>314</v>
      </c>
      <c r="B101" s="767"/>
      <c r="C101" s="95"/>
      <c r="D101" s="95">
        <f>+C97/40*1000</f>
        <v>16300</v>
      </c>
      <c r="E101" s="95">
        <f>+D101/200</f>
        <v>81.5</v>
      </c>
      <c r="F101" s="95">
        <f>+E101/12</f>
        <v>6.791666666666667</v>
      </c>
      <c r="G101" s="100"/>
      <c r="H101" s="108" t="s">
        <v>315</v>
      </c>
      <c r="I101" s="95"/>
      <c r="J101" s="95"/>
      <c r="K101" s="95"/>
      <c r="L101" s="96" t="s">
        <v>579</v>
      </c>
      <c r="M101" s="217"/>
      <c r="N101" s="95"/>
      <c r="O101" s="95"/>
      <c r="P101" s="95"/>
      <c r="Q101" s="95" t="s">
        <v>316</v>
      </c>
      <c r="R101" s="95"/>
      <c r="S101" s="95"/>
      <c r="T101" s="95"/>
      <c r="U101" s="95"/>
      <c r="V101" s="98"/>
      <c r="W101" s="95"/>
      <c r="X101" s="95"/>
      <c r="Y101" s="95" t="s">
        <v>317</v>
      </c>
      <c r="Z101" s="95"/>
      <c r="AA101" s="95" t="s">
        <v>318</v>
      </c>
      <c r="AB101" s="95" t="s">
        <v>319</v>
      </c>
      <c r="AC101" s="108" t="s">
        <v>523</v>
      </c>
      <c r="AD101" s="95"/>
      <c r="AE101" s="95"/>
      <c r="AF101" s="98"/>
      <c r="AG101" s="95"/>
      <c r="AH101" s="95"/>
      <c r="AI101" s="95"/>
      <c r="AJ101" s="108" t="s">
        <v>666</v>
      </c>
      <c r="AK101" s="95"/>
      <c r="AL101" s="95"/>
      <c r="AM101" s="95"/>
      <c r="AN101" s="95"/>
      <c r="AO101" s="95"/>
      <c r="AP101" s="98"/>
      <c r="AQ101" s="95"/>
      <c r="AR101" s="95"/>
      <c r="AS101" s="95"/>
      <c r="AT101" s="95" t="s">
        <v>507</v>
      </c>
      <c r="AU101" s="95">
        <v>3656</v>
      </c>
      <c r="AV101" s="108" t="s">
        <v>596</v>
      </c>
      <c r="AW101" s="95"/>
      <c r="AX101" s="96"/>
      <c r="AY101" s="99"/>
      <c r="AZ101" s="98"/>
      <c r="BA101" s="95"/>
      <c r="BB101" s="95"/>
      <c r="BC101" s="95"/>
      <c r="BD101" s="95"/>
      <c r="BE101" s="95"/>
      <c r="BF101" s="95"/>
      <c r="BG101" s="95"/>
      <c r="BH101" s="95"/>
      <c r="BI101" s="95"/>
      <c r="BJ101" s="98"/>
      <c r="BK101" s="95"/>
      <c r="BL101" s="95"/>
      <c r="BM101" s="95"/>
      <c r="BN101" s="95"/>
      <c r="BO101" s="95"/>
      <c r="BP101" s="95"/>
      <c r="BQ101" s="95"/>
      <c r="BR101" s="95"/>
      <c r="BS101" s="95"/>
      <c r="BT101" s="98"/>
      <c r="BU101" s="95"/>
      <c r="BV101" s="95"/>
      <c r="BW101" s="95"/>
      <c r="BX101" s="95"/>
      <c r="BY101" s="95"/>
      <c r="BZ101" s="95"/>
      <c r="CA101" s="95"/>
      <c r="CB101" s="95"/>
      <c r="CC101" s="95"/>
      <c r="CD101" s="101">
        <f>SUM(C101:CC101)</f>
        <v>20044.291666666668</v>
      </c>
      <c r="CE101" s="101">
        <f t="shared" si="7"/>
        <v>20044.291666666668</v>
      </c>
    </row>
    <row r="102" spans="1:83" s="410" customFormat="1" ht="14.25" customHeight="1" x14ac:dyDescent="0.4">
      <c r="A102" s="759" t="s">
        <v>320</v>
      </c>
      <c r="B102" s="767"/>
      <c r="C102" s="95"/>
      <c r="D102" s="95"/>
      <c r="E102" s="95"/>
      <c r="F102" s="95"/>
      <c r="G102" s="95"/>
      <c r="H102" s="95">
        <v>196</v>
      </c>
      <c r="I102" s="95"/>
      <c r="J102" s="95"/>
      <c r="K102" s="95"/>
      <c r="L102" s="96">
        <v>380</v>
      </c>
      <c r="M102" s="97"/>
      <c r="N102" s="95">
        <v>680</v>
      </c>
      <c r="O102" s="95" t="s">
        <v>321</v>
      </c>
      <c r="P102" s="95"/>
      <c r="Q102" s="95">
        <v>480</v>
      </c>
      <c r="R102" s="95"/>
      <c r="S102" s="95"/>
      <c r="T102" s="95" t="s">
        <v>322</v>
      </c>
      <c r="U102" s="95">
        <v>1436</v>
      </c>
      <c r="V102" s="98"/>
      <c r="W102" s="95"/>
      <c r="X102" s="95"/>
      <c r="Y102" s="95">
        <v>1024</v>
      </c>
      <c r="Z102" s="95"/>
      <c r="AA102" s="95">
        <v>3467</v>
      </c>
      <c r="AB102" s="95">
        <v>224</v>
      </c>
      <c r="AC102" s="95">
        <v>5233</v>
      </c>
      <c r="AD102" s="408"/>
      <c r="AE102" s="95"/>
      <c r="AF102" s="98"/>
      <c r="AG102" s="95"/>
      <c r="AH102" s="95" t="s">
        <v>323</v>
      </c>
      <c r="AI102" s="95">
        <v>539</v>
      </c>
      <c r="AJ102" s="95"/>
      <c r="AK102" s="95"/>
      <c r="AL102" s="95"/>
      <c r="AM102" s="95"/>
      <c r="AN102" s="95"/>
      <c r="AO102" s="95" t="s">
        <v>521</v>
      </c>
      <c r="AP102" s="98">
        <v>818</v>
      </c>
      <c r="AQ102" s="95"/>
      <c r="AR102" s="95"/>
      <c r="AS102" s="95">
        <v>191</v>
      </c>
      <c r="AT102" s="95"/>
      <c r="AU102" s="95">
        <v>3022</v>
      </c>
      <c r="AV102" s="108" t="s">
        <v>522</v>
      </c>
      <c r="AW102" s="95"/>
      <c r="AX102" s="96"/>
      <c r="AY102" s="99"/>
      <c r="AZ102" s="98"/>
      <c r="BA102" s="95">
        <v>40000</v>
      </c>
      <c r="BB102" s="108" t="s">
        <v>873</v>
      </c>
      <c r="BC102" s="95"/>
      <c r="BD102" s="95"/>
      <c r="BE102" s="95"/>
      <c r="BF102" s="95"/>
      <c r="BG102" s="95"/>
      <c r="BH102" s="95"/>
      <c r="BI102" s="95"/>
      <c r="BJ102" s="98"/>
      <c r="BK102" s="95"/>
      <c r="BL102" s="95"/>
      <c r="BM102" s="108"/>
      <c r="BN102" s="95"/>
      <c r="BO102" s="95"/>
      <c r="BP102" s="95"/>
      <c r="BQ102" s="95"/>
      <c r="BR102" s="95"/>
      <c r="BS102" s="95"/>
      <c r="BT102" s="98"/>
      <c r="BU102" s="95"/>
      <c r="BV102" s="95"/>
      <c r="BW102" s="95"/>
      <c r="BX102" s="95"/>
      <c r="BY102" s="95"/>
      <c r="BZ102" s="95"/>
      <c r="CA102" s="95"/>
      <c r="CB102" s="95"/>
      <c r="CC102" s="95"/>
      <c r="CD102" s="101">
        <f>SUM(C102:CC102)</f>
        <v>57690</v>
      </c>
      <c r="CE102" s="101">
        <f t="shared" si="7"/>
        <v>57690</v>
      </c>
    </row>
    <row r="103" spans="1:83" s="410" customFormat="1" ht="14.25" customHeight="1" x14ac:dyDescent="0.4">
      <c r="A103" s="751" t="s">
        <v>324</v>
      </c>
      <c r="B103" s="752"/>
      <c r="C103" s="135"/>
      <c r="D103" s="135"/>
      <c r="E103" s="135"/>
      <c r="F103" s="135"/>
      <c r="G103" s="135"/>
      <c r="H103" s="135"/>
      <c r="I103" s="135"/>
      <c r="J103" s="135">
        <v>50</v>
      </c>
      <c r="K103" s="139" t="s">
        <v>580</v>
      </c>
      <c r="L103" s="136"/>
      <c r="M103" s="137"/>
      <c r="N103" s="135">
        <v>1000</v>
      </c>
      <c r="O103" s="139" t="s">
        <v>325</v>
      </c>
      <c r="P103" s="135"/>
      <c r="Q103" s="135"/>
      <c r="R103" s="135"/>
      <c r="S103" s="135"/>
      <c r="T103" s="135"/>
      <c r="U103" s="135"/>
      <c r="V103" s="138" t="s">
        <v>326</v>
      </c>
      <c r="W103" s="135">
        <v>182</v>
      </c>
      <c r="X103" s="135">
        <v>1968</v>
      </c>
      <c r="Y103" s="135"/>
      <c r="Z103" s="135" t="s">
        <v>327</v>
      </c>
      <c r="AA103" s="135">
        <v>945</v>
      </c>
      <c r="AB103" s="135">
        <v>492</v>
      </c>
      <c r="AC103" s="135">
        <v>612</v>
      </c>
      <c r="AD103" s="135">
        <v>750</v>
      </c>
      <c r="AE103" s="139" t="s">
        <v>328</v>
      </c>
      <c r="AF103" s="138"/>
      <c r="AG103" s="135"/>
      <c r="AH103" s="135"/>
      <c r="AI103" s="135"/>
      <c r="AJ103" s="135"/>
      <c r="AK103" s="135"/>
      <c r="AL103" s="135">
        <v>2063</v>
      </c>
      <c r="AM103" s="135">
        <v>2623</v>
      </c>
      <c r="AN103" s="135">
        <v>1180</v>
      </c>
      <c r="AO103" s="135">
        <v>4952</v>
      </c>
      <c r="AP103" s="138">
        <v>139</v>
      </c>
      <c r="AQ103" s="135"/>
      <c r="AR103" s="135">
        <v>424</v>
      </c>
      <c r="AS103" s="135"/>
      <c r="AT103" s="135"/>
      <c r="AU103" s="135"/>
      <c r="AV103" s="135" t="s">
        <v>329</v>
      </c>
      <c r="AW103" s="135">
        <v>3707</v>
      </c>
      <c r="AX103" s="136">
        <v>13750</v>
      </c>
      <c r="AY103" s="156" t="s">
        <v>330</v>
      </c>
      <c r="AZ103" s="138"/>
      <c r="BA103" s="135"/>
      <c r="BB103" s="135"/>
      <c r="BC103" s="135"/>
      <c r="BD103" s="135"/>
      <c r="BE103" s="135"/>
      <c r="BF103" s="135"/>
      <c r="BG103" s="135"/>
      <c r="BH103" s="135"/>
      <c r="BI103" s="135"/>
      <c r="BJ103" s="138"/>
      <c r="BK103" s="135"/>
      <c r="BL103" s="135"/>
      <c r="BM103" s="135"/>
      <c r="BN103" s="135"/>
      <c r="BO103" s="135"/>
      <c r="BP103" s="135"/>
      <c r="BQ103" s="135"/>
      <c r="BR103" s="135"/>
      <c r="BS103" s="135"/>
      <c r="BT103" s="138"/>
      <c r="BU103" s="135"/>
      <c r="BV103" s="135"/>
      <c r="BW103" s="135"/>
      <c r="BX103" s="135"/>
      <c r="BY103" s="135"/>
      <c r="BZ103" s="135"/>
      <c r="CA103" s="135"/>
      <c r="CB103" s="135"/>
      <c r="CC103" s="135"/>
      <c r="CD103" s="757">
        <f>+CE103</f>
        <v>34837</v>
      </c>
      <c r="CE103" s="790">
        <f t="shared" si="7"/>
        <v>34837</v>
      </c>
    </row>
    <row r="104" spans="1:83" s="410" customFormat="1" ht="14.25" customHeight="1" x14ac:dyDescent="0.4">
      <c r="A104" s="755"/>
      <c r="B104" s="756"/>
      <c r="C104" s="143"/>
      <c r="D104" s="143"/>
      <c r="E104" s="143"/>
      <c r="F104" s="143"/>
      <c r="G104" s="143"/>
      <c r="H104" s="143"/>
      <c r="I104" s="143"/>
      <c r="J104" s="143"/>
      <c r="K104" s="143"/>
      <c r="L104" s="144"/>
      <c r="M104" s="145"/>
      <c r="N104" s="143">
        <v>297</v>
      </c>
      <c r="O104" s="143" t="s">
        <v>331</v>
      </c>
      <c r="P104" s="143"/>
      <c r="Q104" s="143"/>
      <c r="R104" s="143"/>
      <c r="S104" s="143"/>
      <c r="T104" s="143"/>
      <c r="U104" s="143"/>
      <c r="V104" s="146"/>
      <c r="W104" s="143"/>
      <c r="X104" s="143" t="s">
        <v>332</v>
      </c>
      <c r="Y104" s="143"/>
      <c r="Z104" s="143" t="s">
        <v>333</v>
      </c>
      <c r="AA104" s="143"/>
      <c r="AB104" s="143" t="s">
        <v>334</v>
      </c>
      <c r="AC104" s="402" t="s">
        <v>335</v>
      </c>
      <c r="AD104" s="143">
        <v>20</v>
      </c>
      <c r="AE104" s="143" t="s">
        <v>508</v>
      </c>
      <c r="AF104" s="146"/>
      <c r="AG104" s="143"/>
      <c r="AH104" s="143"/>
      <c r="AI104" s="143"/>
      <c r="AJ104" s="143"/>
      <c r="AK104" s="143"/>
      <c r="AL104" s="143" t="s">
        <v>519</v>
      </c>
      <c r="AM104" s="147" t="s">
        <v>670</v>
      </c>
      <c r="AN104" s="143"/>
      <c r="AO104" s="143"/>
      <c r="AP104" s="146"/>
      <c r="AQ104" s="143"/>
      <c r="AR104" s="143"/>
      <c r="AS104" s="143"/>
      <c r="AT104" s="143"/>
      <c r="AU104" s="143" t="s">
        <v>336</v>
      </c>
      <c r="AV104" s="143">
        <v>283</v>
      </c>
      <c r="AW104" s="143"/>
      <c r="AX104" s="144"/>
      <c r="AY104" s="148"/>
      <c r="AZ104" s="146"/>
      <c r="BA104" s="143"/>
      <c r="BB104" s="143"/>
      <c r="BC104" s="143"/>
      <c r="BD104" s="143"/>
      <c r="BE104" s="143"/>
      <c r="BF104" s="143"/>
      <c r="BG104" s="143"/>
      <c r="BH104" s="143"/>
      <c r="BI104" s="143"/>
      <c r="BJ104" s="146"/>
      <c r="BK104" s="143"/>
      <c r="BL104" s="143"/>
      <c r="BM104" s="143"/>
      <c r="BN104" s="143"/>
      <c r="BO104" s="143"/>
      <c r="BP104" s="143"/>
      <c r="BQ104" s="143"/>
      <c r="BR104" s="143"/>
      <c r="BS104" s="143"/>
      <c r="BT104" s="146"/>
      <c r="BU104" s="143"/>
      <c r="BV104" s="143"/>
      <c r="BW104" s="143"/>
      <c r="BX104" s="143"/>
      <c r="BY104" s="143"/>
      <c r="BZ104" s="143"/>
      <c r="CA104" s="143"/>
      <c r="CB104" s="143"/>
      <c r="CC104" s="143"/>
      <c r="CD104" s="773"/>
      <c r="CE104" s="791">
        <f t="shared" si="7"/>
        <v>600</v>
      </c>
    </row>
    <row r="105" spans="1:83" s="410" customFormat="1" ht="14.25" customHeight="1" x14ac:dyDescent="0.4">
      <c r="A105" s="759" t="s">
        <v>337</v>
      </c>
      <c r="B105" s="760"/>
      <c r="C105" s="95"/>
      <c r="D105" s="95"/>
      <c r="E105" s="95"/>
      <c r="F105" s="95"/>
      <c r="G105" s="95"/>
      <c r="H105" s="95"/>
      <c r="I105" s="95"/>
      <c r="J105" s="95"/>
      <c r="K105" s="95"/>
      <c r="L105" s="96"/>
      <c r="M105" s="97"/>
      <c r="N105" s="95"/>
      <c r="O105" s="95"/>
      <c r="P105" s="95"/>
      <c r="Q105" s="95"/>
      <c r="R105" s="95"/>
      <c r="S105" s="95"/>
      <c r="T105" s="95"/>
      <c r="U105" s="95"/>
      <c r="V105" s="98"/>
      <c r="W105" s="95"/>
      <c r="X105" s="95"/>
      <c r="Y105" s="95"/>
      <c r="Z105" s="95"/>
      <c r="AA105" s="95"/>
      <c r="AB105" s="95"/>
      <c r="AC105" s="95"/>
      <c r="AD105" s="95"/>
      <c r="AE105" s="95"/>
      <c r="AF105" s="98"/>
      <c r="AG105" s="95" t="s">
        <v>506</v>
      </c>
      <c r="AH105" s="95">
        <v>3958</v>
      </c>
      <c r="AI105" s="108"/>
      <c r="AJ105" s="95"/>
      <c r="AK105" s="95"/>
      <c r="AL105" s="95">
        <v>84</v>
      </c>
      <c r="AM105" s="108" t="s">
        <v>338</v>
      </c>
      <c r="AN105" s="95"/>
      <c r="AO105" s="95"/>
      <c r="AP105" s="98"/>
      <c r="AQ105" s="95"/>
      <c r="AR105" s="95"/>
      <c r="AS105" s="95"/>
      <c r="AT105" s="95"/>
      <c r="AU105" s="95"/>
      <c r="AV105" s="95"/>
      <c r="AW105" s="95"/>
      <c r="AX105" s="96"/>
      <c r="AY105" s="99"/>
      <c r="AZ105" s="98"/>
      <c r="BA105" s="95">
        <v>2800</v>
      </c>
      <c r="BB105" s="108" t="s">
        <v>597</v>
      </c>
      <c r="BC105" s="95"/>
      <c r="BD105" s="95"/>
      <c r="BE105" s="95"/>
      <c r="BF105" s="95"/>
      <c r="BG105" s="95"/>
      <c r="BH105" s="95"/>
      <c r="BI105" s="95"/>
      <c r="BJ105" s="98"/>
      <c r="BK105" s="95"/>
      <c r="BL105" s="95"/>
      <c r="BM105" s="95"/>
      <c r="BN105" s="95"/>
      <c r="BO105" s="95"/>
      <c r="BP105" s="95"/>
      <c r="BQ105" s="95"/>
      <c r="BR105" s="95"/>
      <c r="BS105" s="95"/>
      <c r="BT105" s="98"/>
      <c r="BU105" s="95"/>
      <c r="BV105" s="95"/>
      <c r="BW105" s="95"/>
      <c r="BX105" s="95"/>
      <c r="BY105" s="95"/>
      <c r="BZ105" s="95"/>
      <c r="CA105" s="95"/>
      <c r="CB105" s="95" t="s">
        <v>598</v>
      </c>
      <c r="CC105" s="95">
        <v>1400</v>
      </c>
      <c r="CD105" s="101">
        <f>SUM(C105:CC105)</f>
        <v>8242</v>
      </c>
      <c r="CE105" s="101">
        <f t="shared" si="7"/>
        <v>8242</v>
      </c>
    </row>
    <row r="106" spans="1:83" s="410" customFormat="1" ht="14.25" customHeight="1" x14ac:dyDescent="0.4">
      <c r="A106" s="751" t="s">
        <v>339</v>
      </c>
      <c r="B106" s="789"/>
      <c r="C106" s="135"/>
      <c r="D106" s="135"/>
      <c r="E106" s="135"/>
      <c r="F106" s="135"/>
      <c r="G106" s="135"/>
      <c r="H106" s="135"/>
      <c r="I106" s="135"/>
      <c r="J106" s="135"/>
      <c r="K106" s="135"/>
      <c r="L106" s="136"/>
      <c r="M106" s="137"/>
      <c r="N106" s="135"/>
      <c r="O106" s="135"/>
      <c r="P106" s="135"/>
      <c r="Q106" s="135"/>
      <c r="R106" s="135"/>
      <c r="S106" s="135"/>
      <c r="T106" s="135"/>
      <c r="U106" s="135">
        <v>2205</v>
      </c>
      <c r="V106" s="151" t="s">
        <v>340</v>
      </c>
      <c r="W106" s="135"/>
      <c r="X106" s="135"/>
      <c r="Y106" s="135"/>
      <c r="Z106" s="135"/>
      <c r="AA106" s="135">
        <v>1996</v>
      </c>
      <c r="AB106" s="139" t="s">
        <v>341</v>
      </c>
      <c r="AC106" s="135"/>
      <c r="AD106" s="135"/>
      <c r="AE106" s="135"/>
      <c r="AF106" s="138"/>
      <c r="AG106" s="135"/>
      <c r="AH106" s="135"/>
      <c r="AI106" s="135"/>
      <c r="AJ106" s="135"/>
      <c r="AK106" s="135"/>
      <c r="AL106" s="135">
        <v>6162</v>
      </c>
      <c r="AM106" s="139" t="s">
        <v>516</v>
      </c>
      <c r="AN106" s="135"/>
      <c r="AO106" s="135"/>
      <c r="AP106" s="138"/>
      <c r="AQ106" s="135"/>
      <c r="AR106" s="135"/>
      <c r="AS106" s="135"/>
      <c r="AT106" s="135"/>
      <c r="AU106" s="135"/>
      <c r="AV106" s="135"/>
      <c r="AW106" s="135"/>
      <c r="AX106" s="136"/>
      <c r="AY106" s="140"/>
      <c r="AZ106" s="138"/>
      <c r="BA106" s="135">
        <v>65000</v>
      </c>
      <c r="BB106" s="135"/>
      <c r="BC106" s="135"/>
      <c r="BD106" s="135"/>
      <c r="BE106" s="135"/>
      <c r="BF106" s="135"/>
      <c r="BG106" s="135"/>
      <c r="BH106" s="135"/>
      <c r="BI106" s="135"/>
      <c r="BJ106" s="138"/>
      <c r="BK106" s="135"/>
      <c r="BL106" s="135"/>
      <c r="BM106" s="135"/>
      <c r="BN106" s="135"/>
      <c r="BO106" s="135" t="s">
        <v>595</v>
      </c>
      <c r="BP106" s="135">
        <v>310</v>
      </c>
      <c r="BQ106" s="135"/>
      <c r="BR106" s="135"/>
      <c r="BS106" s="135"/>
      <c r="BT106" s="138"/>
      <c r="BU106" s="135"/>
      <c r="BV106" s="135"/>
      <c r="BW106" s="135"/>
      <c r="BX106" s="135"/>
      <c r="BY106" s="135"/>
      <c r="BZ106" s="135"/>
      <c r="CA106" s="135"/>
      <c r="CB106" s="135" t="s">
        <v>595</v>
      </c>
      <c r="CC106" s="135">
        <v>310</v>
      </c>
      <c r="CD106" s="757">
        <f>+SUM(CE106:CE108)</f>
        <v>78444</v>
      </c>
      <c r="CE106" s="142">
        <f t="shared" si="7"/>
        <v>75983</v>
      </c>
    </row>
    <row r="107" spans="1:83" s="410" customFormat="1" ht="14.25" customHeight="1" x14ac:dyDescent="0.4">
      <c r="A107" s="753"/>
      <c r="B107" s="754"/>
      <c r="C107" s="120"/>
      <c r="D107" s="120"/>
      <c r="E107" s="120"/>
      <c r="F107" s="120"/>
      <c r="G107" s="120"/>
      <c r="H107" s="120"/>
      <c r="I107" s="120"/>
      <c r="J107" s="120"/>
      <c r="K107" s="120"/>
      <c r="L107" s="121"/>
      <c r="M107" s="122"/>
      <c r="N107" s="120"/>
      <c r="O107" s="120"/>
      <c r="P107" s="120"/>
      <c r="Q107" s="120"/>
      <c r="R107" s="120"/>
      <c r="S107" s="120"/>
      <c r="T107" s="120"/>
      <c r="U107" s="120">
        <v>237</v>
      </c>
      <c r="V107" s="152" t="s">
        <v>342</v>
      </c>
      <c r="W107" s="120"/>
      <c r="X107" s="120"/>
      <c r="Y107" s="120"/>
      <c r="Z107" s="120"/>
      <c r="AA107" s="120"/>
      <c r="AB107" s="120"/>
      <c r="AC107" s="120"/>
      <c r="AD107" s="120"/>
      <c r="AE107" s="120"/>
      <c r="AF107" s="124"/>
      <c r="AG107" s="120"/>
      <c r="AH107" s="120"/>
      <c r="AI107" s="120"/>
      <c r="AJ107" s="120"/>
      <c r="AK107" s="120"/>
      <c r="AL107" s="120"/>
      <c r="AM107" s="120"/>
      <c r="AN107" s="120"/>
      <c r="AO107" s="120"/>
      <c r="AP107" s="124"/>
      <c r="AQ107" s="120"/>
      <c r="AR107" s="120"/>
      <c r="AS107" s="120"/>
      <c r="AT107" s="120"/>
      <c r="AU107" s="120"/>
      <c r="AV107" s="120"/>
      <c r="AW107" s="120"/>
      <c r="AX107" s="121"/>
      <c r="AY107" s="125"/>
      <c r="AZ107" s="124"/>
      <c r="BA107" s="120" t="s">
        <v>863</v>
      </c>
      <c r="BB107" s="120"/>
      <c r="BC107" s="120"/>
      <c r="BD107" s="120"/>
      <c r="BE107" s="120"/>
      <c r="BF107" s="120"/>
      <c r="BG107" s="120"/>
      <c r="BH107" s="120"/>
      <c r="BI107" s="120"/>
      <c r="BJ107" s="124"/>
      <c r="BK107" s="120"/>
      <c r="BL107" s="120"/>
      <c r="BM107" s="120"/>
      <c r="BN107" s="120"/>
      <c r="BO107" s="120"/>
      <c r="BP107" s="120"/>
      <c r="BQ107" s="120"/>
      <c r="BR107" s="120"/>
      <c r="BS107" s="120"/>
      <c r="BT107" s="124"/>
      <c r="BU107" s="120"/>
      <c r="BV107" s="120"/>
      <c r="BW107" s="120"/>
      <c r="BX107" s="120"/>
      <c r="BY107" s="120"/>
      <c r="BZ107" s="120"/>
      <c r="CA107" s="120"/>
      <c r="CB107" s="120"/>
      <c r="CC107" s="120"/>
      <c r="CD107" s="772"/>
      <c r="CE107" s="127">
        <f t="shared" si="7"/>
        <v>237</v>
      </c>
    </row>
    <row r="108" spans="1:83" s="410" customFormat="1" ht="14.25" customHeight="1" x14ac:dyDescent="0.4">
      <c r="A108" s="755"/>
      <c r="B108" s="756"/>
      <c r="C108" s="143"/>
      <c r="D108" s="143"/>
      <c r="E108" s="143"/>
      <c r="F108" s="143"/>
      <c r="G108" s="143"/>
      <c r="H108" s="143"/>
      <c r="I108" s="143"/>
      <c r="J108" s="143"/>
      <c r="K108" s="143"/>
      <c r="L108" s="144"/>
      <c r="M108" s="145"/>
      <c r="N108" s="143"/>
      <c r="O108" s="143"/>
      <c r="P108" s="143"/>
      <c r="Q108" s="143"/>
      <c r="R108" s="143"/>
      <c r="S108" s="143"/>
      <c r="T108" s="143"/>
      <c r="U108" s="143">
        <v>785</v>
      </c>
      <c r="V108" s="218" t="s">
        <v>343</v>
      </c>
      <c r="W108" s="143"/>
      <c r="X108" s="143"/>
      <c r="Y108" s="143"/>
      <c r="Z108" s="143"/>
      <c r="AA108" s="143" t="s">
        <v>344</v>
      </c>
      <c r="AB108" s="143"/>
      <c r="AC108" s="143"/>
      <c r="AD108" s="143"/>
      <c r="AE108" s="143" t="s">
        <v>345</v>
      </c>
      <c r="AF108" s="146">
        <v>439</v>
      </c>
      <c r="AG108" s="143"/>
      <c r="AH108" s="143"/>
      <c r="AI108" s="143"/>
      <c r="AJ108" s="143"/>
      <c r="AK108" s="147" t="s">
        <v>576</v>
      </c>
      <c r="AL108" s="143"/>
      <c r="AM108" s="143"/>
      <c r="AN108" s="143"/>
      <c r="AO108" s="143"/>
      <c r="AP108" s="146"/>
      <c r="AQ108" s="143"/>
      <c r="AR108" s="143"/>
      <c r="AS108" s="143"/>
      <c r="AT108" s="143"/>
      <c r="AU108" s="143"/>
      <c r="AV108" s="143"/>
      <c r="AW108" s="143"/>
      <c r="AX108" s="144"/>
      <c r="AY108" s="148"/>
      <c r="AZ108" s="146"/>
      <c r="BA108" s="143"/>
      <c r="BB108" s="143"/>
      <c r="BC108" s="143"/>
      <c r="BD108" s="143" t="s">
        <v>345</v>
      </c>
      <c r="BE108" s="143">
        <v>500</v>
      </c>
      <c r="BF108" s="143"/>
      <c r="BG108" s="143"/>
      <c r="BH108" s="143"/>
      <c r="BI108" s="143"/>
      <c r="BJ108" s="146"/>
      <c r="BK108" s="143"/>
      <c r="BL108" s="143"/>
      <c r="BM108" s="143"/>
      <c r="BN108" s="143"/>
      <c r="BO108" s="143"/>
      <c r="BP108" s="143"/>
      <c r="BQ108" s="143"/>
      <c r="BR108" s="143"/>
      <c r="BS108" s="143"/>
      <c r="BT108" s="146"/>
      <c r="BU108" s="143"/>
      <c r="BV108" s="143"/>
      <c r="BW108" s="143"/>
      <c r="BX108" s="143"/>
      <c r="BY108" s="143"/>
      <c r="BZ108" s="143"/>
      <c r="CA108" s="143"/>
      <c r="CB108" s="143" t="s">
        <v>345</v>
      </c>
      <c r="CC108" s="143">
        <v>500</v>
      </c>
      <c r="CD108" s="773"/>
      <c r="CE108" s="150">
        <f t="shared" si="7"/>
        <v>2224</v>
      </c>
    </row>
    <row r="109" spans="1:83" s="410" customFormat="1" ht="14.25" customHeight="1" x14ac:dyDescent="0.4">
      <c r="A109" s="759" t="s">
        <v>346</v>
      </c>
      <c r="B109" s="767"/>
      <c r="C109" s="95"/>
      <c r="D109" s="95"/>
      <c r="E109" s="95"/>
      <c r="F109" s="95"/>
      <c r="G109" s="95"/>
      <c r="H109" s="95"/>
      <c r="I109" s="95"/>
      <c r="J109" s="95"/>
      <c r="K109" s="95"/>
      <c r="L109" s="96" t="s">
        <v>347</v>
      </c>
      <c r="M109" s="97">
        <v>64</v>
      </c>
      <c r="N109" s="95"/>
      <c r="O109" s="95"/>
      <c r="P109" s="108"/>
      <c r="Q109" s="219"/>
      <c r="R109" s="219" t="s">
        <v>348</v>
      </c>
      <c r="S109" s="95"/>
      <c r="T109" s="95"/>
      <c r="U109" s="95"/>
      <c r="V109" s="98" t="s">
        <v>349</v>
      </c>
      <c r="W109" s="95">
        <v>184</v>
      </c>
      <c r="X109" s="108"/>
      <c r="Y109" s="95" t="s">
        <v>524</v>
      </c>
      <c r="Z109" s="95">
        <v>229</v>
      </c>
      <c r="AA109" s="95">
        <v>187</v>
      </c>
      <c r="AB109" s="95"/>
      <c r="AC109" s="95"/>
      <c r="AD109" s="108"/>
      <c r="AE109" s="95"/>
      <c r="AF109" s="98"/>
      <c r="AG109" s="95"/>
      <c r="AH109" s="95" t="s">
        <v>661</v>
      </c>
      <c r="AI109" s="95">
        <v>374</v>
      </c>
      <c r="AJ109" s="95"/>
      <c r="AK109" s="95">
        <v>11172</v>
      </c>
      <c r="AL109" s="108"/>
      <c r="AM109" s="95">
        <v>2702</v>
      </c>
      <c r="AN109" s="108" t="s">
        <v>668</v>
      </c>
      <c r="AO109" s="95"/>
      <c r="AP109" s="98"/>
      <c r="AQ109" s="95"/>
      <c r="AR109" s="95"/>
      <c r="AS109" s="95"/>
      <c r="AT109" s="95"/>
      <c r="AU109" s="95" t="s">
        <v>529</v>
      </c>
      <c r="AV109" s="95">
        <v>24</v>
      </c>
      <c r="AW109" s="95"/>
      <c r="AX109" s="96">
        <v>387</v>
      </c>
      <c r="AY109" s="109" t="s">
        <v>528</v>
      </c>
      <c r="AZ109" s="98"/>
      <c r="BA109" s="95"/>
      <c r="BB109" s="95"/>
      <c r="BC109" s="95"/>
      <c r="BD109" s="95"/>
      <c r="BE109" s="95"/>
      <c r="BF109" s="95"/>
      <c r="BG109" s="95"/>
      <c r="BH109" s="95"/>
      <c r="BI109" s="95"/>
      <c r="BJ109" s="98"/>
      <c r="BK109" s="95">
        <v>3000</v>
      </c>
      <c r="BL109" s="108" t="s">
        <v>527</v>
      </c>
      <c r="BM109" s="95"/>
      <c r="BN109" s="95"/>
      <c r="BO109" s="95"/>
      <c r="BP109" s="95"/>
      <c r="BQ109" s="95"/>
      <c r="BR109" s="95"/>
      <c r="BS109" s="95"/>
      <c r="BT109" s="98"/>
      <c r="BU109" s="95"/>
      <c r="BV109" s="95"/>
      <c r="BW109" s="95"/>
      <c r="BX109" s="95">
        <v>400</v>
      </c>
      <c r="BY109" s="108" t="s">
        <v>526</v>
      </c>
      <c r="BZ109" s="95"/>
      <c r="CA109" s="95"/>
      <c r="CB109" s="95"/>
      <c r="CC109" s="95"/>
      <c r="CD109" s="101">
        <f>SUM(C109:CC109)</f>
        <v>18723</v>
      </c>
      <c r="CE109" s="101">
        <f t="shared" si="7"/>
        <v>18723</v>
      </c>
    </row>
    <row r="110" spans="1:83" s="410" customFormat="1" ht="14.25" customHeight="1" x14ac:dyDescent="0.4">
      <c r="A110" s="751" t="s">
        <v>350</v>
      </c>
      <c r="B110" s="752"/>
      <c r="C110" s="135"/>
      <c r="D110" s="135"/>
      <c r="E110" s="135"/>
      <c r="F110" s="135"/>
      <c r="G110" s="135"/>
      <c r="H110" s="135"/>
      <c r="I110" s="135"/>
      <c r="J110" s="135"/>
      <c r="K110" s="135"/>
      <c r="L110" s="136"/>
      <c r="M110" s="137"/>
      <c r="N110" s="135"/>
      <c r="O110" s="135" t="s">
        <v>351</v>
      </c>
      <c r="P110" s="135">
        <v>586</v>
      </c>
      <c r="Q110" s="135">
        <v>792</v>
      </c>
      <c r="R110" s="220"/>
      <c r="S110" s="135">
        <v>772</v>
      </c>
      <c r="T110" s="135"/>
      <c r="U110" s="135"/>
      <c r="V110" s="138"/>
      <c r="W110" s="135"/>
      <c r="X110" s="135"/>
      <c r="Y110" s="135"/>
      <c r="Z110" s="135"/>
      <c r="AA110" s="135"/>
      <c r="AB110" s="135">
        <v>350</v>
      </c>
      <c r="AC110" s="135">
        <v>106</v>
      </c>
      <c r="AD110" s="135" t="s">
        <v>530</v>
      </c>
      <c r="AE110" s="135"/>
      <c r="AF110" s="138"/>
      <c r="AG110" s="135"/>
      <c r="AH110" s="135" t="s">
        <v>352</v>
      </c>
      <c r="AI110" s="135">
        <v>733</v>
      </c>
      <c r="AJ110" s="135"/>
      <c r="AK110" s="139"/>
      <c r="AL110" s="135"/>
      <c r="AM110" s="139"/>
      <c r="AN110" s="135"/>
      <c r="AO110" s="135"/>
      <c r="AP110" s="138"/>
      <c r="AQ110" s="135"/>
      <c r="AR110" s="135"/>
      <c r="AS110" s="135"/>
      <c r="AT110" s="135"/>
      <c r="AU110" s="135"/>
      <c r="AV110" s="135"/>
      <c r="AW110" s="135"/>
      <c r="AX110" s="136"/>
      <c r="AY110" s="140"/>
      <c r="AZ110" s="138"/>
      <c r="BA110" s="135">
        <v>800</v>
      </c>
      <c r="BB110" s="139" t="s">
        <v>531</v>
      </c>
      <c r="BC110" s="135"/>
      <c r="BD110" s="135"/>
      <c r="BE110" s="135"/>
      <c r="BF110" s="135"/>
      <c r="BG110" s="135"/>
      <c r="BH110" s="135"/>
      <c r="BI110" s="135"/>
      <c r="BJ110" s="138"/>
      <c r="BK110" s="135"/>
      <c r="BL110" s="135"/>
      <c r="BM110" s="135"/>
      <c r="BN110" s="135"/>
      <c r="BO110" s="135"/>
      <c r="BP110" s="135"/>
      <c r="BQ110" s="135"/>
      <c r="BR110" s="135"/>
      <c r="BS110" s="135"/>
      <c r="BT110" s="138"/>
      <c r="BU110" s="135">
        <v>800</v>
      </c>
      <c r="BV110" s="139" t="s">
        <v>531</v>
      </c>
      <c r="BW110" s="135"/>
      <c r="BX110" s="135"/>
      <c r="BY110" s="135"/>
      <c r="BZ110" s="135"/>
      <c r="CA110" s="135"/>
      <c r="CB110" s="135"/>
      <c r="CC110" s="135"/>
      <c r="CD110" s="757">
        <f>+SUM(CE110:CE111)</f>
        <v>6572</v>
      </c>
      <c r="CE110" s="142">
        <f t="shared" si="7"/>
        <v>4939</v>
      </c>
    </row>
    <row r="111" spans="1:83" s="410" customFormat="1" ht="14.25" customHeight="1" x14ac:dyDescent="0.4">
      <c r="A111" s="755"/>
      <c r="B111" s="756"/>
      <c r="C111" s="143"/>
      <c r="D111" s="143"/>
      <c r="E111" s="143"/>
      <c r="F111" s="143"/>
      <c r="G111" s="143"/>
      <c r="H111" s="144"/>
      <c r="I111" s="143"/>
      <c r="J111" s="147"/>
      <c r="K111" s="143"/>
      <c r="L111" s="144"/>
      <c r="M111" s="145"/>
      <c r="N111" s="143"/>
      <c r="O111" s="143"/>
      <c r="P111" s="143">
        <v>246</v>
      </c>
      <c r="Q111" s="143" t="s">
        <v>353</v>
      </c>
      <c r="R111" s="143">
        <v>760</v>
      </c>
      <c r="S111" s="143" t="s">
        <v>354</v>
      </c>
      <c r="T111" s="143"/>
      <c r="U111" s="143"/>
      <c r="V111" s="146"/>
      <c r="W111" s="143"/>
      <c r="X111" s="143"/>
      <c r="Y111" s="143"/>
      <c r="Z111" s="143"/>
      <c r="AA111" s="143"/>
      <c r="AB111" s="143" t="s">
        <v>525</v>
      </c>
      <c r="AC111" s="143"/>
      <c r="AD111" s="143"/>
      <c r="AE111" s="143"/>
      <c r="AF111" s="146"/>
      <c r="AG111" s="143"/>
      <c r="AH111" s="143"/>
      <c r="AI111" s="143"/>
      <c r="AJ111" s="143"/>
      <c r="AK111" s="143"/>
      <c r="AL111" s="143">
        <v>627</v>
      </c>
      <c r="AM111" s="147" t="s">
        <v>669</v>
      </c>
      <c r="AN111" s="143"/>
      <c r="AO111" s="143"/>
      <c r="AP111" s="146"/>
      <c r="AQ111" s="143"/>
      <c r="AR111" s="143"/>
      <c r="AS111" s="143"/>
      <c r="AT111" s="143"/>
      <c r="AU111" s="143"/>
      <c r="AV111" s="143"/>
      <c r="AW111" s="143"/>
      <c r="AX111" s="144"/>
      <c r="AY111" s="148"/>
      <c r="AZ111" s="146"/>
      <c r="BA111" s="143"/>
      <c r="BB111" s="143"/>
      <c r="BC111" s="143"/>
      <c r="BD111" s="143"/>
      <c r="BE111" s="143"/>
      <c r="BF111" s="143"/>
      <c r="BG111" s="143"/>
      <c r="BH111" s="143"/>
      <c r="BI111" s="143"/>
      <c r="BJ111" s="146"/>
      <c r="BK111" s="143"/>
      <c r="BL111" s="143"/>
      <c r="BM111" s="143"/>
      <c r="BN111" s="143"/>
      <c r="BO111" s="143"/>
      <c r="BP111" s="143"/>
      <c r="BQ111" s="143"/>
      <c r="BR111" s="143"/>
      <c r="BS111" s="143"/>
      <c r="BT111" s="146"/>
      <c r="BU111" s="143"/>
      <c r="BV111" s="143"/>
      <c r="BW111" s="143"/>
      <c r="BX111" s="143"/>
      <c r="BY111" s="143"/>
      <c r="BZ111" s="143"/>
      <c r="CA111" s="143"/>
      <c r="CB111" s="143"/>
      <c r="CC111" s="143"/>
      <c r="CD111" s="773"/>
      <c r="CE111" s="150">
        <f t="shared" si="7"/>
        <v>1633</v>
      </c>
    </row>
    <row r="112" spans="1:83" s="410" customFormat="1" ht="14.25" customHeight="1" x14ac:dyDescent="0.4">
      <c r="A112" s="759" t="s">
        <v>697</v>
      </c>
      <c r="B112" s="767"/>
      <c r="C112" s="95"/>
      <c r="D112" s="95"/>
      <c r="E112" s="95"/>
      <c r="F112" s="95"/>
      <c r="G112" s="95"/>
      <c r="H112" s="95"/>
      <c r="I112" s="95"/>
      <c r="J112" s="95"/>
      <c r="K112" s="95"/>
      <c r="L112" s="96"/>
      <c r="M112" s="97"/>
      <c r="N112" s="95"/>
      <c r="O112" s="108"/>
      <c r="P112" s="95"/>
      <c r="Q112" s="95"/>
      <c r="R112" s="95"/>
      <c r="S112" s="95"/>
      <c r="T112" s="95"/>
      <c r="U112" s="95"/>
      <c r="V112" s="98"/>
      <c r="W112" s="95"/>
      <c r="X112" s="95"/>
      <c r="Y112" s="95"/>
      <c r="Z112" s="95"/>
      <c r="AA112" s="95"/>
      <c r="AB112" s="95"/>
      <c r="AC112" s="108"/>
      <c r="AD112" s="95"/>
      <c r="AE112" s="95"/>
      <c r="AF112" s="98"/>
      <c r="AG112" s="95"/>
      <c r="AH112" s="95"/>
      <c r="AI112" s="95"/>
      <c r="AJ112" s="95"/>
      <c r="AK112" s="95"/>
      <c r="AL112" s="95"/>
      <c r="AM112" s="95"/>
      <c r="AN112" s="95"/>
      <c r="AO112" s="95"/>
      <c r="AP112" s="98"/>
      <c r="AQ112" s="95"/>
      <c r="AR112" s="95"/>
      <c r="AS112" s="95"/>
      <c r="AT112" s="95"/>
      <c r="AU112" s="95"/>
      <c r="AV112" s="95"/>
      <c r="AW112" s="95"/>
      <c r="AX112" s="96"/>
      <c r="AY112" s="99"/>
      <c r="AZ112" s="98"/>
      <c r="BA112" s="456" t="s">
        <v>821</v>
      </c>
      <c r="BB112" s="95"/>
      <c r="BC112" s="95"/>
      <c r="BD112" s="95"/>
      <c r="BE112" s="221"/>
      <c r="BF112" s="95"/>
      <c r="BG112" s="95"/>
      <c r="BH112" s="95"/>
      <c r="BI112" s="95"/>
      <c r="BJ112" s="98"/>
      <c r="BK112" s="95"/>
      <c r="BL112" s="95"/>
      <c r="BM112" s="95"/>
      <c r="BN112" s="95"/>
      <c r="BO112" s="95"/>
      <c r="BP112" s="95"/>
      <c r="BQ112" s="108"/>
      <c r="BR112" s="95"/>
      <c r="BS112" s="95"/>
      <c r="BT112" s="98"/>
      <c r="BU112" s="95"/>
      <c r="BV112" s="95"/>
      <c r="BW112" s="95"/>
      <c r="BX112" s="95"/>
      <c r="BY112" s="95"/>
      <c r="BZ112" s="95"/>
      <c r="CA112" s="95"/>
      <c r="CB112" s="95"/>
      <c r="CC112" s="95"/>
      <c r="CD112" s="101">
        <f t="shared" ref="CD112:CD121" si="8">SUM(C112:CC112)</f>
        <v>0</v>
      </c>
      <c r="CE112" s="101">
        <f t="shared" si="7"/>
        <v>0</v>
      </c>
    </row>
    <row r="113" spans="1:83" s="410" customFormat="1" ht="14.25" customHeight="1" x14ac:dyDescent="0.4">
      <c r="A113" s="759" t="s">
        <v>355</v>
      </c>
      <c r="B113" s="767"/>
      <c r="C113" s="95"/>
      <c r="D113" s="95"/>
      <c r="E113" s="95"/>
      <c r="F113" s="95"/>
      <c r="G113" s="95"/>
      <c r="H113" s="95"/>
      <c r="I113" s="95"/>
      <c r="J113" s="95"/>
      <c r="K113" s="95"/>
      <c r="L113" s="96"/>
      <c r="M113" s="97"/>
      <c r="N113" s="95">
        <v>66</v>
      </c>
      <c r="O113" s="108" t="s">
        <v>356</v>
      </c>
      <c r="P113" s="95"/>
      <c r="Q113" s="95"/>
      <c r="R113" s="95"/>
      <c r="S113" s="95"/>
      <c r="T113" s="95"/>
      <c r="U113" s="95"/>
      <c r="V113" s="98"/>
      <c r="W113" s="95"/>
      <c r="X113" s="95"/>
      <c r="Y113" s="95"/>
      <c r="Z113" s="95" t="s">
        <v>357</v>
      </c>
      <c r="AA113" s="95">
        <v>17</v>
      </c>
      <c r="AB113" s="95">
        <v>2110</v>
      </c>
      <c r="AC113" s="108" t="s">
        <v>358</v>
      </c>
      <c r="AD113" s="95"/>
      <c r="AE113" s="95"/>
      <c r="AF113" s="98"/>
      <c r="AG113" s="95"/>
      <c r="AH113" s="95"/>
      <c r="AI113" s="95"/>
      <c r="AJ113" s="95"/>
      <c r="AK113" s="95"/>
      <c r="AL113" s="95"/>
      <c r="AM113" s="95"/>
      <c r="AN113" s="95"/>
      <c r="AO113" s="95"/>
      <c r="AP113" s="98"/>
      <c r="AQ113" s="95"/>
      <c r="AR113" s="95"/>
      <c r="AS113" s="95"/>
      <c r="AT113" s="95"/>
      <c r="AU113" s="95"/>
      <c r="AV113" s="95"/>
      <c r="AW113" s="95"/>
      <c r="AX113" s="96"/>
      <c r="AY113" s="99"/>
      <c r="AZ113" s="98"/>
      <c r="BA113" s="95"/>
      <c r="BB113" s="95"/>
      <c r="BC113" s="95"/>
      <c r="BD113" s="95"/>
      <c r="BE113" s="108" t="s">
        <v>360</v>
      </c>
      <c r="BF113" s="95"/>
      <c r="BG113" s="95"/>
      <c r="BH113" s="95"/>
      <c r="BI113" s="95"/>
      <c r="BJ113" s="98"/>
      <c r="BK113" s="95"/>
      <c r="BL113" s="95"/>
      <c r="BM113" s="95"/>
      <c r="BN113" s="95"/>
      <c r="BO113" s="95"/>
      <c r="BP113" s="95"/>
      <c r="BQ113" s="108" t="s">
        <v>360</v>
      </c>
      <c r="BR113" s="95"/>
      <c r="BS113" s="95"/>
      <c r="BT113" s="98"/>
      <c r="BU113" s="95"/>
      <c r="BV113" s="95"/>
      <c r="BW113" s="95"/>
      <c r="BX113" s="95"/>
      <c r="BY113" s="95"/>
      <c r="BZ113" s="95"/>
      <c r="CA113" s="95"/>
      <c r="CB113" s="95"/>
      <c r="CC113" s="95" t="s">
        <v>532</v>
      </c>
      <c r="CD113" s="101">
        <f t="shared" si="8"/>
        <v>2193</v>
      </c>
      <c r="CE113" s="101">
        <f t="shared" si="7"/>
        <v>2193</v>
      </c>
    </row>
    <row r="114" spans="1:83" s="410" customFormat="1" ht="14.25" customHeight="1" x14ac:dyDescent="0.4">
      <c r="A114" s="781" t="s">
        <v>608</v>
      </c>
      <c r="B114" s="782"/>
      <c r="C114" s="95"/>
      <c r="D114" s="95"/>
      <c r="E114" s="95"/>
      <c r="F114" s="95"/>
      <c r="G114" s="95"/>
      <c r="H114" s="95"/>
      <c r="I114" s="95"/>
      <c r="J114" s="95"/>
      <c r="K114" s="95"/>
      <c r="L114" s="96"/>
      <c r="M114" s="97"/>
      <c r="N114" s="95"/>
      <c r="O114" s="95"/>
      <c r="P114" s="95"/>
      <c r="Q114" s="95"/>
      <c r="R114" s="95"/>
      <c r="S114" s="95"/>
      <c r="T114" s="95"/>
      <c r="U114" s="95"/>
      <c r="V114" s="98"/>
      <c r="W114" s="95"/>
      <c r="X114" s="95"/>
      <c r="Y114" s="95"/>
      <c r="Z114" s="95"/>
      <c r="AA114" s="95"/>
      <c r="AB114" s="95"/>
      <c r="AC114" s="95"/>
      <c r="AD114" s="95"/>
      <c r="AE114" s="95"/>
      <c r="AF114" s="98"/>
      <c r="AG114" s="95"/>
      <c r="AH114" s="95" t="s">
        <v>590</v>
      </c>
      <c r="AI114" s="95">
        <v>748</v>
      </c>
      <c r="AJ114" s="108"/>
      <c r="AK114" s="95"/>
      <c r="AL114" s="95"/>
      <c r="AM114" s="95"/>
      <c r="AN114" s="95"/>
      <c r="AO114" s="95"/>
      <c r="AP114" s="98"/>
      <c r="AQ114" s="95"/>
      <c r="AR114" s="95"/>
      <c r="AS114" s="95"/>
      <c r="AT114" s="95"/>
      <c r="AU114" s="95"/>
      <c r="AV114" s="95"/>
      <c r="AW114" s="95"/>
      <c r="AX114" s="96"/>
      <c r="AY114" s="99">
        <v>3000</v>
      </c>
      <c r="AZ114" s="98" t="s">
        <v>696</v>
      </c>
      <c r="BA114" s="95"/>
      <c r="BB114" s="95"/>
      <c r="BC114" s="95"/>
      <c r="BD114" s="95"/>
      <c r="BE114" s="95"/>
      <c r="BF114" s="95"/>
      <c r="BG114" s="95"/>
      <c r="BH114" s="95"/>
      <c r="BI114" s="95"/>
      <c r="BJ114" s="98"/>
      <c r="BK114" s="95"/>
      <c r="BL114" s="95"/>
      <c r="BM114" s="95"/>
      <c r="BN114" s="95"/>
      <c r="BO114" s="95"/>
      <c r="BP114" s="95"/>
      <c r="BQ114" s="95"/>
      <c r="BR114" s="95"/>
      <c r="BS114" s="95"/>
      <c r="BT114" s="98"/>
      <c r="BU114" s="95"/>
      <c r="BV114" s="95"/>
      <c r="BW114" s="95"/>
      <c r="BX114" s="95"/>
      <c r="BY114" s="95"/>
      <c r="BZ114" s="95"/>
      <c r="CA114" s="95"/>
      <c r="CB114" s="95"/>
      <c r="CC114" s="95"/>
      <c r="CD114" s="101">
        <f t="shared" si="8"/>
        <v>3748</v>
      </c>
      <c r="CE114" s="101">
        <f t="shared" si="7"/>
        <v>3748</v>
      </c>
    </row>
    <row r="115" spans="1:83" s="410" customFormat="1" ht="14.25" customHeight="1" thickBot="1" x14ac:dyDescent="0.45">
      <c r="A115" s="783"/>
      <c r="B115" s="784"/>
      <c r="C115" s="116"/>
      <c r="D115" s="116"/>
      <c r="E115" s="116"/>
      <c r="F115" s="116"/>
      <c r="G115" s="116"/>
      <c r="H115" s="116"/>
      <c r="I115" s="116"/>
      <c r="J115" s="116"/>
      <c r="K115" s="116"/>
      <c r="L115" s="167"/>
      <c r="M115" s="110"/>
      <c r="N115" s="116"/>
      <c r="O115" s="116"/>
      <c r="P115" s="116"/>
      <c r="Q115" s="116"/>
      <c r="R115" s="116"/>
      <c r="S115" s="116"/>
      <c r="T115" s="116"/>
      <c r="U115" s="116"/>
      <c r="V115" s="114"/>
      <c r="W115" s="115"/>
      <c r="X115" s="116"/>
      <c r="Y115" s="116"/>
      <c r="Z115" s="116" t="s">
        <v>362</v>
      </c>
      <c r="AA115" s="116">
        <v>738</v>
      </c>
      <c r="AB115" s="116"/>
      <c r="AC115" s="115"/>
      <c r="AD115" s="116"/>
      <c r="AE115" s="116"/>
      <c r="AF115" s="114"/>
      <c r="AG115" s="116"/>
      <c r="AH115" s="116" t="s">
        <v>662</v>
      </c>
      <c r="AI115" s="116">
        <v>747</v>
      </c>
      <c r="AJ115" s="116"/>
      <c r="AK115" s="116">
        <v>2044</v>
      </c>
      <c r="AL115" s="222" t="s">
        <v>636</v>
      </c>
      <c r="AM115" s="116"/>
      <c r="AN115" s="116"/>
      <c r="AO115" s="116"/>
      <c r="AP115" s="114"/>
      <c r="AQ115" s="116"/>
      <c r="AR115" s="116"/>
      <c r="AS115" s="115"/>
      <c r="AT115" s="116"/>
      <c r="AU115" s="116"/>
      <c r="AV115" s="115"/>
      <c r="AW115" s="116"/>
      <c r="AX115" s="167" t="s">
        <v>363</v>
      </c>
      <c r="AY115" s="118">
        <v>1500</v>
      </c>
      <c r="AZ115" s="114">
        <v>1500</v>
      </c>
      <c r="BA115" s="116">
        <v>1500</v>
      </c>
      <c r="BB115" s="116">
        <v>1500</v>
      </c>
      <c r="BC115" s="116">
        <v>1500</v>
      </c>
      <c r="BD115" s="116">
        <v>1500</v>
      </c>
      <c r="BE115" s="116">
        <v>1500</v>
      </c>
      <c r="BF115" s="116">
        <v>1500</v>
      </c>
      <c r="BG115" s="116">
        <v>1500</v>
      </c>
      <c r="BH115" s="116">
        <v>1500</v>
      </c>
      <c r="BI115" s="116">
        <v>1500</v>
      </c>
      <c r="BJ115" s="114">
        <v>1500</v>
      </c>
      <c r="BK115" s="116">
        <v>1500</v>
      </c>
      <c r="BL115" s="116">
        <v>1500</v>
      </c>
      <c r="BM115" s="116">
        <v>1500</v>
      </c>
      <c r="BN115" s="116">
        <v>1500</v>
      </c>
      <c r="BO115" s="116">
        <v>1500</v>
      </c>
      <c r="BP115" s="116">
        <v>1500</v>
      </c>
      <c r="BQ115" s="116">
        <v>1500</v>
      </c>
      <c r="BR115" s="116">
        <v>1500</v>
      </c>
      <c r="BS115" s="116">
        <v>1500</v>
      </c>
      <c r="BT115" s="114">
        <v>1500</v>
      </c>
      <c r="BU115" s="116">
        <v>1500</v>
      </c>
      <c r="BV115" s="116">
        <v>1500</v>
      </c>
      <c r="BW115" s="116">
        <v>1500</v>
      </c>
      <c r="BX115" s="116">
        <v>1500</v>
      </c>
      <c r="BY115" s="116">
        <v>1500</v>
      </c>
      <c r="BZ115" s="116">
        <v>1500</v>
      </c>
      <c r="CA115" s="116">
        <v>1500</v>
      </c>
      <c r="CB115" s="116">
        <v>1500</v>
      </c>
      <c r="CC115" s="116">
        <v>1500</v>
      </c>
      <c r="CD115" s="119">
        <f t="shared" si="8"/>
        <v>50029</v>
      </c>
      <c r="CE115" s="119">
        <f t="shared" si="7"/>
        <v>50029</v>
      </c>
    </row>
    <row r="116" spans="1:83" s="410" customFormat="1" ht="14.25" customHeight="1" x14ac:dyDescent="0.4">
      <c r="A116" s="779" t="s">
        <v>364</v>
      </c>
      <c r="B116" s="780"/>
      <c r="C116" s="173"/>
      <c r="D116" s="173"/>
      <c r="E116" s="173"/>
      <c r="F116" s="173"/>
      <c r="G116" s="173"/>
      <c r="H116" s="173"/>
      <c r="I116" s="173"/>
      <c r="J116" s="173"/>
      <c r="K116" s="173"/>
      <c r="L116" s="174"/>
      <c r="M116" s="175"/>
      <c r="N116" s="173"/>
      <c r="O116" s="173"/>
      <c r="P116" s="173"/>
      <c r="Q116" s="173"/>
      <c r="R116" s="173"/>
      <c r="S116" s="173"/>
      <c r="T116" s="173"/>
      <c r="U116" s="173"/>
      <c r="V116" s="176"/>
      <c r="W116" s="173"/>
      <c r="X116" s="173"/>
      <c r="Y116" s="173"/>
      <c r="Z116" s="173"/>
      <c r="AA116" s="173"/>
      <c r="AB116" s="173"/>
      <c r="AC116" s="173"/>
      <c r="AD116" s="173"/>
      <c r="AE116" s="173"/>
      <c r="AF116" s="176"/>
      <c r="AG116" s="173"/>
      <c r="AH116" s="173"/>
      <c r="AI116" s="173"/>
      <c r="AJ116" s="173"/>
      <c r="AK116" s="173"/>
      <c r="AL116" s="173"/>
      <c r="AM116" s="173"/>
      <c r="AN116" s="173"/>
      <c r="AO116" s="173"/>
      <c r="AP116" s="176"/>
      <c r="AQ116" s="173"/>
      <c r="AR116" s="173"/>
      <c r="AS116" s="173"/>
      <c r="AT116" s="173"/>
      <c r="AU116" s="173"/>
      <c r="AV116" s="173"/>
      <c r="AW116" s="173"/>
      <c r="AX116" s="174"/>
      <c r="AY116" s="223"/>
      <c r="AZ116" s="176"/>
      <c r="BA116" s="173"/>
      <c r="BB116" s="173"/>
      <c r="BC116" s="173"/>
      <c r="BD116" s="173"/>
      <c r="BE116" s="173"/>
      <c r="BF116" s="173"/>
      <c r="BG116" s="173"/>
      <c r="BH116" s="173"/>
      <c r="BI116" s="173"/>
      <c r="BJ116" s="176"/>
      <c r="BK116" s="173"/>
      <c r="BL116" s="173"/>
      <c r="BM116" s="173"/>
      <c r="BN116" s="173"/>
      <c r="BO116" s="173"/>
      <c r="BP116" s="173"/>
      <c r="BQ116" s="173"/>
      <c r="BR116" s="173"/>
      <c r="BS116" s="173"/>
      <c r="BT116" s="176"/>
      <c r="BU116" s="173"/>
      <c r="BV116" s="173"/>
      <c r="BW116" s="173"/>
      <c r="BX116" s="173"/>
      <c r="BY116" s="173"/>
      <c r="BZ116" s="173"/>
      <c r="CA116" s="173"/>
      <c r="CB116" s="173"/>
      <c r="CC116" s="173"/>
      <c r="CD116" s="178">
        <f t="shared" si="8"/>
        <v>0</v>
      </c>
      <c r="CE116" s="178">
        <f>SUM(D116:CD116)</f>
        <v>0</v>
      </c>
    </row>
    <row r="117" spans="1:83" s="410" customFormat="1" ht="14.25" customHeight="1" x14ac:dyDescent="0.4">
      <c r="A117" s="759" t="s">
        <v>365</v>
      </c>
      <c r="B117" s="767"/>
      <c r="C117" s="95"/>
      <c r="D117" s="95"/>
      <c r="E117" s="95"/>
      <c r="F117" s="95"/>
      <c r="G117" s="95"/>
      <c r="H117" s="95"/>
      <c r="I117" s="95"/>
      <c r="J117" s="95"/>
      <c r="K117" s="95"/>
      <c r="L117" s="96"/>
      <c r="M117" s="97"/>
      <c r="N117" s="95">
        <v>446</v>
      </c>
      <c r="O117" s="108" t="s">
        <v>366</v>
      </c>
      <c r="P117" s="95"/>
      <c r="Q117" s="95"/>
      <c r="R117" s="95"/>
      <c r="S117" s="95"/>
      <c r="T117" s="95"/>
      <c r="U117" s="95"/>
      <c r="V117" s="98"/>
      <c r="W117" s="95">
        <v>247</v>
      </c>
      <c r="X117" s="95">
        <v>1765</v>
      </c>
      <c r="Y117" s="95">
        <v>89</v>
      </c>
      <c r="Z117" s="95"/>
      <c r="AA117" s="95">
        <v>696</v>
      </c>
      <c r="AB117" s="95">
        <v>1592</v>
      </c>
      <c r="AC117" s="95"/>
      <c r="AD117" s="95">
        <v>395</v>
      </c>
      <c r="AE117" s="95">
        <v>505</v>
      </c>
      <c r="AF117" s="98">
        <v>366</v>
      </c>
      <c r="AG117" s="95">
        <v>729</v>
      </c>
      <c r="AH117" s="95">
        <v>493</v>
      </c>
      <c r="AI117" s="95">
        <v>465</v>
      </c>
      <c r="AJ117" s="95">
        <v>93</v>
      </c>
      <c r="AK117" s="95">
        <v>854</v>
      </c>
      <c r="AL117" s="95">
        <v>495</v>
      </c>
      <c r="AM117" s="95"/>
      <c r="AN117" s="95"/>
      <c r="AO117" s="95"/>
      <c r="AP117" s="98">
        <v>100</v>
      </c>
      <c r="AQ117" s="95">
        <v>321</v>
      </c>
      <c r="AR117" s="95">
        <v>513</v>
      </c>
      <c r="AS117" s="95">
        <v>132</v>
      </c>
      <c r="AT117" s="95"/>
      <c r="AU117" s="95">
        <v>1910</v>
      </c>
      <c r="AV117" s="95">
        <v>1518</v>
      </c>
      <c r="AW117" s="95">
        <v>1429</v>
      </c>
      <c r="AX117" s="96">
        <v>3226</v>
      </c>
      <c r="AY117" s="99">
        <v>1600</v>
      </c>
      <c r="AZ117" s="98">
        <v>1600</v>
      </c>
      <c r="BA117" s="95">
        <v>1600</v>
      </c>
      <c r="BB117" s="95">
        <v>1600</v>
      </c>
      <c r="BC117" s="95">
        <v>2000</v>
      </c>
      <c r="BD117" s="95">
        <v>2000</v>
      </c>
      <c r="BE117" s="95">
        <v>2000</v>
      </c>
      <c r="BF117" s="95">
        <v>2000</v>
      </c>
      <c r="BG117" s="95">
        <v>2000</v>
      </c>
      <c r="BH117" s="95">
        <v>2000</v>
      </c>
      <c r="BI117" s="95">
        <v>2000</v>
      </c>
      <c r="BJ117" s="98">
        <v>2000</v>
      </c>
      <c r="BK117" s="95">
        <v>2000</v>
      </c>
      <c r="BL117" s="95">
        <v>2000</v>
      </c>
      <c r="BM117" s="95">
        <v>2000</v>
      </c>
      <c r="BN117" s="95">
        <v>2000</v>
      </c>
      <c r="BO117" s="95">
        <v>2000</v>
      </c>
      <c r="BP117" s="95">
        <v>2000</v>
      </c>
      <c r="BQ117" s="95">
        <v>2000</v>
      </c>
      <c r="BR117" s="95">
        <v>2000</v>
      </c>
      <c r="BS117" s="95">
        <v>2000</v>
      </c>
      <c r="BT117" s="95">
        <v>2000</v>
      </c>
      <c r="BU117" s="95">
        <v>2000</v>
      </c>
      <c r="BV117" s="95">
        <v>2000</v>
      </c>
      <c r="BW117" s="95">
        <v>2000</v>
      </c>
      <c r="BX117" s="95">
        <v>2000</v>
      </c>
      <c r="BY117" s="95">
        <v>2000</v>
      </c>
      <c r="BZ117" s="95">
        <v>2000</v>
      </c>
      <c r="CA117" s="95">
        <v>2000</v>
      </c>
      <c r="CB117" s="95">
        <v>2000</v>
      </c>
      <c r="CC117" s="95">
        <v>2000</v>
      </c>
      <c r="CD117" s="101">
        <f t="shared" si="8"/>
        <v>78779</v>
      </c>
      <c r="CE117" s="101">
        <f>SUM($D117:$CC117)</f>
        <v>78779</v>
      </c>
    </row>
    <row r="118" spans="1:83" s="410" customFormat="1" ht="14.25" customHeight="1" x14ac:dyDescent="0.4">
      <c r="A118" s="785" t="s">
        <v>202</v>
      </c>
      <c r="B118" s="786"/>
      <c r="C118" s="95"/>
      <c r="D118" s="95"/>
      <c r="E118" s="95"/>
      <c r="F118" s="95"/>
      <c r="G118" s="95"/>
      <c r="H118" s="95"/>
      <c r="I118" s="95"/>
      <c r="J118" s="95"/>
      <c r="K118" s="95"/>
      <c r="L118" s="96"/>
      <c r="M118" s="217"/>
      <c r="N118" s="95"/>
      <c r="O118" s="95"/>
      <c r="P118" s="95"/>
      <c r="Q118" s="95"/>
      <c r="R118" s="95"/>
      <c r="S118" s="95"/>
      <c r="T118" s="95"/>
      <c r="U118" s="95"/>
      <c r="V118" s="98"/>
      <c r="W118" s="95"/>
      <c r="X118" s="108" t="s">
        <v>367</v>
      </c>
      <c r="Y118" s="108"/>
      <c r="Z118" s="108"/>
      <c r="AA118" s="95" t="s">
        <v>368</v>
      </c>
      <c r="AB118" s="108" t="s">
        <v>369</v>
      </c>
      <c r="AC118" s="108"/>
      <c r="AD118" s="95"/>
      <c r="AE118" s="95"/>
      <c r="AF118" s="98"/>
      <c r="AG118" s="95"/>
      <c r="AH118" s="95"/>
      <c r="AI118" s="95"/>
      <c r="AJ118" s="95"/>
      <c r="AK118" s="95"/>
      <c r="AL118" s="95"/>
      <c r="AM118" s="95"/>
      <c r="AN118" s="95"/>
      <c r="AO118" s="95"/>
      <c r="AP118" s="98"/>
      <c r="AQ118" s="95"/>
      <c r="AR118" s="95"/>
      <c r="AS118" s="95"/>
      <c r="AT118" s="95"/>
      <c r="AU118" s="95"/>
      <c r="AV118" s="95"/>
      <c r="AW118" s="95"/>
      <c r="AX118" s="96"/>
      <c r="AY118" s="109" t="s">
        <v>589</v>
      </c>
      <c r="AZ118" s="98"/>
      <c r="BA118" s="95"/>
      <c r="BB118" s="95"/>
      <c r="BC118" s="108" t="s">
        <v>370</v>
      </c>
      <c r="BD118" s="95"/>
      <c r="BE118" s="95"/>
      <c r="BF118" s="95"/>
      <c r="BG118" s="95"/>
      <c r="BH118" s="95"/>
      <c r="BI118" s="95"/>
      <c r="BJ118" s="98"/>
      <c r="BK118" s="95"/>
      <c r="BL118" s="95"/>
      <c r="BM118" s="95"/>
      <c r="BN118" s="95"/>
      <c r="BO118" s="95"/>
      <c r="BP118" s="95"/>
      <c r="BQ118" s="95"/>
      <c r="BR118" s="95"/>
      <c r="BS118" s="95"/>
      <c r="BT118" s="98"/>
      <c r="BU118" s="95"/>
      <c r="BV118" s="95"/>
      <c r="BW118" s="95"/>
      <c r="BX118" s="95"/>
      <c r="BY118" s="95"/>
      <c r="BZ118" s="95"/>
      <c r="CA118" s="95"/>
      <c r="CB118" s="95"/>
      <c r="CC118" s="95"/>
      <c r="CD118" s="101">
        <f t="shared" si="8"/>
        <v>0</v>
      </c>
      <c r="CE118" s="101">
        <f>SUM(D118:CD118)</f>
        <v>0</v>
      </c>
    </row>
    <row r="119" spans="1:83" s="410" customFormat="1" ht="14.25" customHeight="1" thickBot="1" x14ac:dyDescent="0.45">
      <c r="A119" s="787" t="s">
        <v>371</v>
      </c>
      <c r="B119" s="788"/>
      <c r="C119" s="224"/>
      <c r="D119" s="224"/>
      <c r="E119" s="224"/>
      <c r="F119" s="224"/>
      <c r="G119" s="224"/>
      <c r="H119" s="224"/>
      <c r="I119" s="224"/>
      <c r="J119" s="224"/>
      <c r="K119" s="224"/>
      <c r="L119" s="225"/>
      <c r="M119" s="226"/>
      <c r="N119" s="224"/>
      <c r="O119" s="224"/>
      <c r="P119" s="224"/>
      <c r="Q119" s="224"/>
      <c r="R119" s="224"/>
      <c r="S119" s="224"/>
      <c r="T119" s="224"/>
      <c r="U119" s="224"/>
      <c r="V119" s="227"/>
      <c r="W119" s="224"/>
      <c r="X119" s="228"/>
      <c r="Y119" s="224"/>
      <c r="Z119" s="224"/>
      <c r="AA119" s="224"/>
      <c r="AB119" s="224">
        <v>179</v>
      </c>
      <c r="AC119" s="228" t="s">
        <v>372</v>
      </c>
      <c r="AD119" s="224"/>
      <c r="AE119" s="224"/>
      <c r="AF119" s="227"/>
      <c r="AG119" s="224"/>
      <c r="AH119" s="224" t="s">
        <v>373</v>
      </c>
      <c r="AI119" s="224">
        <v>282</v>
      </c>
      <c r="AJ119" s="224"/>
      <c r="AK119" s="224"/>
      <c r="AL119" s="229"/>
      <c r="AM119" s="230"/>
      <c r="AN119" s="224"/>
      <c r="AO119" s="224"/>
      <c r="AP119" s="227"/>
      <c r="AQ119" s="224"/>
      <c r="AR119" s="224"/>
      <c r="AS119" s="224"/>
      <c r="AT119" s="224">
        <v>3101</v>
      </c>
      <c r="AU119" s="228" t="s">
        <v>374</v>
      </c>
      <c r="AV119" s="224"/>
      <c r="AW119" s="228"/>
      <c r="AX119" s="225"/>
      <c r="AY119" s="231"/>
      <c r="AZ119" s="227"/>
      <c r="BA119" s="224"/>
      <c r="BB119" s="228"/>
      <c r="BC119" s="224">
        <v>300</v>
      </c>
      <c r="BD119" s="228" t="s">
        <v>375</v>
      </c>
      <c r="BE119" s="224"/>
      <c r="BF119" s="224"/>
      <c r="BG119" s="224"/>
      <c r="BH119" s="224"/>
      <c r="BI119" s="224"/>
      <c r="BJ119" s="227"/>
      <c r="BK119" s="224"/>
      <c r="BL119" s="224"/>
      <c r="BM119" s="224"/>
      <c r="BN119" s="224"/>
      <c r="BO119" s="224"/>
      <c r="BP119" s="224"/>
      <c r="BQ119" s="224"/>
      <c r="BR119" s="224"/>
      <c r="BS119" s="224"/>
      <c r="BT119" s="227"/>
      <c r="BU119" s="224"/>
      <c r="BV119" s="228"/>
      <c r="BW119" s="224">
        <v>300</v>
      </c>
      <c r="BX119" s="228" t="s">
        <v>375</v>
      </c>
      <c r="BY119" s="224"/>
      <c r="BZ119" s="224"/>
      <c r="CA119" s="228" t="s">
        <v>375</v>
      </c>
      <c r="CB119" s="224"/>
      <c r="CC119" s="224"/>
      <c r="CD119" s="232">
        <f t="shared" si="8"/>
        <v>4162</v>
      </c>
      <c r="CE119" s="232">
        <f>SUM($D119:$CC119)</f>
        <v>4162</v>
      </c>
    </row>
    <row r="120" spans="1:83" s="410" customFormat="1" ht="14.25" customHeight="1" x14ac:dyDescent="0.4">
      <c r="A120" s="776" t="s">
        <v>376</v>
      </c>
      <c r="B120" s="777"/>
      <c r="C120" s="128"/>
      <c r="D120" s="128"/>
      <c r="E120" s="128"/>
      <c r="F120" s="128"/>
      <c r="G120" s="128"/>
      <c r="H120" s="128"/>
      <c r="I120" s="128"/>
      <c r="J120" s="128"/>
      <c r="K120" s="128"/>
      <c r="L120" s="129"/>
      <c r="M120" s="130"/>
      <c r="N120" s="128"/>
      <c r="O120" s="128"/>
      <c r="P120" s="128"/>
      <c r="Q120" s="128"/>
      <c r="R120" s="128"/>
      <c r="S120" s="128"/>
      <c r="T120" s="128"/>
      <c r="U120" s="128"/>
      <c r="V120" s="132"/>
      <c r="W120" s="128"/>
      <c r="X120" s="128"/>
      <c r="Y120" s="128"/>
      <c r="Z120" s="128"/>
      <c r="AA120" s="128"/>
      <c r="AB120" s="128"/>
      <c r="AC120" s="128"/>
      <c r="AD120" s="128"/>
      <c r="AE120" s="128"/>
      <c r="AF120" s="132"/>
      <c r="AG120" s="131" t="s">
        <v>592</v>
      </c>
      <c r="AH120" s="128"/>
      <c r="AI120" s="128"/>
      <c r="AJ120" s="128"/>
      <c r="AK120" s="128"/>
      <c r="AL120" s="128"/>
      <c r="AM120" s="128"/>
      <c r="AN120" s="128"/>
      <c r="AO120" s="128"/>
      <c r="AP120" s="132"/>
      <c r="AQ120" s="128"/>
      <c r="AR120" s="128"/>
      <c r="AS120" s="128"/>
      <c r="AT120" s="128"/>
      <c r="AU120" s="128"/>
      <c r="AV120" s="128"/>
      <c r="AW120" s="128"/>
      <c r="AX120" s="129"/>
      <c r="AY120" s="153"/>
      <c r="AZ120" s="132"/>
      <c r="BA120" s="128"/>
      <c r="BB120" s="128"/>
      <c r="BC120" s="128"/>
      <c r="BD120" s="128"/>
      <c r="BE120" s="128"/>
      <c r="BF120" s="128"/>
      <c r="BG120" s="128"/>
      <c r="BH120" s="128"/>
      <c r="BI120" s="128"/>
      <c r="BJ120" s="132"/>
      <c r="BK120" s="128"/>
      <c r="BL120" s="128"/>
      <c r="BM120" s="128"/>
      <c r="BN120" s="128"/>
      <c r="BO120" s="128"/>
      <c r="BP120" s="128"/>
      <c r="BQ120" s="128"/>
      <c r="BR120" s="128"/>
      <c r="BS120" s="128"/>
      <c r="BT120" s="132"/>
      <c r="BU120" s="128"/>
      <c r="BV120" s="128"/>
      <c r="BW120" s="128"/>
      <c r="BX120" s="128"/>
      <c r="BY120" s="128"/>
      <c r="BZ120" s="128"/>
      <c r="CA120" s="128"/>
      <c r="CB120" s="128"/>
      <c r="CC120" s="128"/>
      <c r="CD120" s="101">
        <f t="shared" si="8"/>
        <v>0</v>
      </c>
      <c r="CE120" s="101">
        <f>SUM($D120:$CC120)</f>
        <v>0</v>
      </c>
    </row>
    <row r="121" spans="1:83" s="410" customFormat="1" ht="14.25" customHeight="1" x14ac:dyDescent="0.4">
      <c r="A121" s="751" t="s">
        <v>377</v>
      </c>
      <c r="B121" s="752"/>
      <c r="C121" s="135"/>
      <c r="D121" s="135"/>
      <c r="E121" s="135"/>
      <c r="F121" s="135"/>
      <c r="G121" s="135"/>
      <c r="H121" s="135"/>
      <c r="I121" s="135"/>
      <c r="J121" s="135"/>
      <c r="K121" s="135"/>
      <c r="L121" s="136"/>
      <c r="M121" s="137"/>
      <c r="N121" s="135">
        <v>740</v>
      </c>
      <c r="O121" s="135" t="s">
        <v>593</v>
      </c>
      <c r="P121" s="135"/>
      <c r="Q121" s="135"/>
      <c r="R121" s="135"/>
      <c r="S121" s="135"/>
      <c r="T121" s="135"/>
      <c r="U121" s="135"/>
      <c r="V121" s="138"/>
      <c r="W121" s="135"/>
      <c r="X121" s="135">
        <v>216</v>
      </c>
      <c r="Y121" s="139"/>
      <c r="Z121" s="135"/>
      <c r="AA121" s="135"/>
      <c r="AB121" s="135"/>
      <c r="AC121" s="135"/>
      <c r="AD121" s="135">
        <v>620</v>
      </c>
      <c r="AE121" s="135"/>
      <c r="AF121" s="138">
        <v>860</v>
      </c>
      <c r="AG121" s="135">
        <v>128</v>
      </c>
      <c r="AH121" s="135">
        <v>121</v>
      </c>
      <c r="AI121" s="135">
        <v>47</v>
      </c>
      <c r="AJ121" s="139" t="s">
        <v>659</v>
      </c>
      <c r="AK121" s="135"/>
      <c r="AL121" s="135"/>
      <c r="AM121" s="135"/>
      <c r="AN121" s="135"/>
      <c r="AO121" s="139" t="s">
        <v>627</v>
      </c>
      <c r="AP121" s="138"/>
      <c r="AQ121" s="135"/>
      <c r="AR121" s="135"/>
      <c r="AS121" s="135"/>
      <c r="AT121" s="135"/>
      <c r="AU121" s="135"/>
      <c r="AV121" s="135"/>
      <c r="AW121" s="135">
        <v>254</v>
      </c>
      <c r="AX121" s="557">
        <v>2618</v>
      </c>
      <c r="AY121" s="558" t="s">
        <v>378</v>
      </c>
      <c r="AZ121" s="138"/>
      <c r="BA121" s="135"/>
      <c r="BB121" s="135"/>
      <c r="BC121" s="135"/>
      <c r="BD121" s="135"/>
      <c r="BE121" s="135"/>
      <c r="BF121" s="135"/>
      <c r="BG121" s="135"/>
      <c r="BH121" s="135" t="s">
        <v>594</v>
      </c>
      <c r="BI121" s="135"/>
      <c r="BJ121" s="138"/>
      <c r="BK121" s="135"/>
      <c r="BL121" s="135"/>
      <c r="BM121" s="135"/>
      <c r="BN121" s="135"/>
      <c r="BO121" s="135"/>
      <c r="BP121" s="135"/>
      <c r="BQ121" s="135"/>
      <c r="BR121" s="135" t="s">
        <v>594</v>
      </c>
      <c r="BS121" s="135"/>
      <c r="BT121" s="138"/>
      <c r="BU121" s="135"/>
      <c r="BV121" s="135"/>
      <c r="BW121" s="135"/>
      <c r="BX121" s="135"/>
      <c r="BY121" s="135"/>
      <c r="BZ121" s="135"/>
      <c r="CA121" s="135"/>
      <c r="CB121" s="135" t="s">
        <v>594</v>
      </c>
      <c r="CC121" s="135"/>
      <c r="CD121" s="757">
        <f t="shared" si="8"/>
        <v>5604</v>
      </c>
      <c r="CE121" s="757">
        <f>SUM($D121:$CC121)</f>
        <v>5604</v>
      </c>
    </row>
    <row r="122" spans="1:83" s="410" customFormat="1" ht="14.25" customHeight="1" thickBot="1" x14ac:dyDescent="0.45">
      <c r="A122" s="753"/>
      <c r="B122" s="754"/>
      <c r="C122" s="233"/>
      <c r="D122" s="233"/>
      <c r="E122" s="233"/>
      <c r="F122" s="233"/>
      <c r="G122" s="233"/>
      <c r="H122" s="233"/>
      <c r="I122" s="233"/>
      <c r="J122" s="233"/>
      <c r="K122" s="233"/>
      <c r="L122" s="234"/>
      <c r="M122" s="235"/>
      <c r="N122" s="236"/>
      <c r="O122" s="233"/>
      <c r="P122" s="233"/>
      <c r="Q122" s="233"/>
      <c r="R122" s="233"/>
      <c r="S122" s="233"/>
      <c r="T122" s="233"/>
      <c r="U122" s="233"/>
      <c r="V122" s="237"/>
      <c r="W122" s="233"/>
      <c r="X122" s="236" t="s">
        <v>379</v>
      </c>
      <c r="Y122" s="233"/>
      <c r="Z122" s="233"/>
      <c r="AA122" s="233"/>
      <c r="AB122" s="233"/>
      <c r="AC122" s="233"/>
      <c r="AD122" s="236" t="s">
        <v>380</v>
      </c>
      <c r="AE122" s="236"/>
      <c r="AF122" s="238" t="s">
        <v>591</v>
      </c>
      <c r="AG122" s="233"/>
      <c r="AH122" s="233"/>
      <c r="AI122" s="233"/>
      <c r="AJ122" s="233"/>
      <c r="AK122" s="233"/>
      <c r="AL122" s="233"/>
      <c r="AM122" s="233"/>
      <c r="AN122" s="233"/>
      <c r="AO122" s="233"/>
      <c r="AP122" s="237"/>
      <c r="AQ122" s="233"/>
      <c r="AR122" s="233"/>
      <c r="AS122" s="233"/>
      <c r="AT122" s="233"/>
      <c r="AU122" s="233"/>
      <c r="AV122" s="233"/>
      <c r="AW122" s="233"/>
      <c r="AX122" s="234"/>
      <c r="AY122" s="239"/>
      <c r="AZ122" s="237"/>
      <c r="BA122" s="233"/>
      <c r="BB122" s="233"/>
      <c r="BC122" s="233"/>
      <c r="BD122" s="233"/>
      <c r="BE122" s="233"/>
      <c r="BF122" s="233"/>
      <c r="BG122" s="233"/>
      <c r="BH122" s="233">
        <v>1000</v>
      </c>
      <c r="BI122" s="233"/>
      <c r="BJ122" s="237"/>
      <c r="BK122" s="233"/>
      <c r="BL122" s="233"/>
      <c r="BM122" s="233"/>
      <c r="BN122" s="233"/>
      <c r="BO122" s="233"/>
      <c r="BP122" s="233"/>
      <c r="BQ122" s="233"/>
      <c r="BR122" s="233">
        <v>1000</v>
      </c>
      <c r="BS122" s="233"/>
      <c r="BT122" s="237"/>
      <c r="BU122" s="233"/>
      <c r="BV122" s="233"/>
      <c r="BW122" s="233"/>
      <c r="BX122" s="233"/>
      <c r="BY122" s="233"/>
      <c r="BZ122" s="233"/>
      <c r="CA122" s="233"/>
      <c r="CB122" s="233">
        <v>1000</v>
      </c>
      <c r="CC122" s="233"/>
      <c r="CD122" s="778"/>
      <c r="CE122" s="778">
        <f>SUM($D122:$CC122)</f>
        <v>3000</v>
      </c>
    </row>
    <row r="123" spans="1:83" s="410" customFormat="1" ht="14.25" customHeight="1" x14ac:dyDescent="0.4">
      <c r="A123" s="779" t="s">
        <v>381</v>
      </c>
      <c r="B123" s="780"/>
      <c r="C123" s="173"/>
      <c r="D123" s="173"/>
      <c r="E123" s="173"/>
      <c r="F123" s="173"/>
      <c r="G123" s="173"/>
      <c r="H123" s="173"/>
      <c r="I123" s="173"/>
      <c r="J123" s="173"/>
      <c r="K123" s="173"/>
      <c r="L123" s="174"/>
      <c r="M123" s="175"/>
      <c r="N123" s="173"/>
      <c r="O123" s="173"/>
      <c r="P123" s="173"/>
      <c r="Q123" s="173"/>
      <c r="R123" s="173"/>
      <c r="S123" s="173"/>
      <c r="T123" s="173"/>
      <c r="U123" s="173"/>
      <c r="V123" s="176"/>
      <c r="W123" s="173"/>
      <c r="X123" s="173"/>
      <c r="Y123" s="173"/>
      <c r="Z123" s="173"/>
      <c r="AA123" s="173"/>
      <c r="AB123" s="173"/>
      <c r="AC123" s="173"/>
      <c r="AD123" s="173"/>
      <c r="AE123" s="173"/>
      <c r="AF123" s="176"/>
      <c r="AG123" s="173"/>
      <c r="AH123" s="173"/>
      <c r="AI123" s="173"/>
      <c r="AJ123" s="173"/>
      <c r="AK123" s="173"/>
      <c r="AL123" s="173"/>
      <c r="AM123" s="173"/>
      <c r="AN123" s="173"/>
      <c r="AO123" s="173"/>
      <c r="AP123" s="176"/>
      <c r="AQ123" s="173"/>
      <c r="AR123" s="173"/>
      <c r="AS123" s="173"/>
      <c r="AT123" s="173"/>
      <c r="AU123" s="173"/>
      <c r="AV123" s="173"/>
      <c r="AW123" s="173"/>
      <c r="AX123" s="174"/>
      <c r="AY123" s="177"/>
      <c r="AZ123" s="176"/>
      <c r="BA123" s="173"/>
      <c r="BB123" s="173"/>
      <c r="BC123" s="173"/>
      <c r="BD123" s="173"/>
      <c r="BE123" s="173"/>
      <c r="BF123" s="173"/>
      <c r="BG123" s="173"/>
      <c r="BH123" s="173"/>
      <c r="BI123" s="173"/>
      <c r="BJ123" s="176"/>
      <c r="BK123" s="173"/>
      <c r="BL123" s="173"/>
      <c r="BM123" s="173"/>
      <c r="BN123" s="173"/>
      <c r="BO123" s="173"/>
      <c r="BP123" s="173"/>
      <c r="BQ123" s="173"/>
      <c r="BR123" s="173"/>
      <c r="BS123" s="173"/>
      <c r="BT123" s="176"/>
      <c r="BU123" s="173"/>
      <c r="BV123" s="173"/>
      <c r="BW123" s="173"/>
      <c r="BX123" s="173"/>
      <c r="BY123" s="173"/>
      <c r="BZ123" s="173"/>
      <c r="CA123" s="173"/>
      <c r="CB123" s="173"/>
      <c r="CC123" s="173"/>
      <c r="CD123" s="178">
        <f>SUM(C123:CC123)</f>
        <v>0</v>
      </c>
      <c r="CE123" s="178">
        <f>SUM(D123:CD123)</f>
        <v>0</v>
      </c>
    </row>
    <row r="124" spans="1:83" s="410" customFormat="1" ht="14.25" customHeight="1" x14ac:dyDescent="0.4">
      <c r="A124" s="759" t="s">
        <v>382</v>
      </c>
      <c r="B124" s="767"/>
      <c r="C124" s="95"/>
      <c r="D124" s="95"/>
      <c r="E124" s="95"/>
      <c r="F124" s="95"/>
      <c r="G124" s="95"/>
      <c r="H124" s="95"/>
      <c r="I124" s="95"/>
      <c r="J124" s="95"/>
      <c r="K124" s="95"/>
      <c r="L124" s="96"/>
      <c r="M124" s="97"/>
      <c r="N124" s="95">
        <v>1300</v>
      </c>
      <c r="O124" s="108" t="s">
        <v>384</v>
      </c>
      <c r="P124" s="95"/>
      <c r="Q124" s="95"/>
      <c r="R124" s="95"/>
      <c r="S124" s="95" t="s">
        <v>640</v>
      </c>
      <c r="T124" s="95">
        <v>178</v>
      </c>
      <c r="U124" s="95">
        <v>1806</v>
      </c>
      <c r="V124" s="98"/>
      <c r="W124" s="95"/>
      <c r="X124" s="95" t="s">
        <v>383</v>
      </c>
      <c r="Y124" s="95">
        <v>2048</v>
      </c>
      <c r="Z124" s="95">
        <v>2122</v>
      </c>
      <c r="AA124" s="108" t="s">
        <v>384</v>
      </c>
      <c r="AB124" s="95"/>
      <c r="AC124" s="95"/>
      <c r="AD124" s="108"/>
      <c r="AE124" s="95"/>
      <c r="AF124" s="98" t="s">
        <v>385</v>
      </c>
      <c r="AG124" s="95">
        <v>1940</v>
      </c>
      <c r="AH124" s="95"/>
      <c r="AI124" s="95"/>
      <c r="AJ124" s="95"/>
      <c r="AK124" s="95"/>
      <c r="AL124" s="95">
        <v>2601</v>
      </c>
      <c r="AM124" s="108" t="s">
        <v>628</v>
      </c>
      <c r="AN124" s="95"/>
      <c r="AO124" s="95"/>
      <c r="AP124" s="98"/>
      <c r="AQ124" s="95"/>
      <c r="AR124" s="95"/>
      <c r="AS124" s="95"/>
      <c r="AT124" s="95">
        <v>3847</v>
      </c>
      <c r="AU124" s="108"/>
      <c r="AV124" s="95" t="s">
        <v>386</v>
      </c>
      <c r="AW124" s="95">
        <v>313</v>
      </c>
      <c r="AX124" s="96"/>
      <c r="AY124" s="99"/>
      <c r="AZ124" s="98" t="s">
        <v>387</v>
      </c>
      <c r="BA124" s="95">
        <v>1900</v>
      </c>
      <c r="BB124" s="95"/>
      <c r="BC124" s="95"/>
      <c r="BD124" s="95"/>
      <c r="BE124" s="95"/>
      <c r="BF124" s="95"/>
      <c r="BG124" s="95" t="s">
        <v>387</v>
      </c>
      <c r="BH124" s="95">
        <v>1900</v>
      </c>
      <c r="BI124" s="95"/>
      <c r="BJ124" s="98"/>
      <c r="BK124" s="95"/>
      <c r="BL124" s="95"/>
      <c r="BM124" s="95"/>
      <c r="BN124" s="95" t="s">
        <v>387</v>
      </c>
      <c r="BO124" s="95">
        <v>1900</v>
      </c>
      <c r="BP124" s="95"/>
      <c r="BQ124" s="95"/>
      <c r="BR124" s="95"/>
      <c r="BS124" s="95"/>
      <c r="BT124" s="98"/>
      <c r="BU124" s="95" t="s">
        <v>387</v>
      </c>
      <c r="BV124" s="95">
        <v>1900</v>
      </c>
      <c r="BW124" s="95"/>
      <c r="BX124" s="95"/>
      <c r="BY124" s="95"/>
      <c r="BZ124" s="95"/>
      <c r="CA124" s="95"/>
      <c r="CB124" s="95" t="s">
        <v>387</v>
      </c>
      <c r="CC124" s="95">
        <v>1900</v>
      </c>
      <c r="CD124" s="101">
        <f>SUM(C124:CC124)</f>
        <v>25655</v>
      </c>
      <c r="CE124" s="101">
        <f t="shared" ref="CE124:CE130" si="9">SUM($D124:$CC124)</f>
        <v>25655</v>
      </c>
    </row>
    <row r="125" spans="1:83" s="410" customFormat="1" ht="14.25" customHeight="1" x14ac:dyDescent="0.4">
      <c r="A125" s="759" t="s">
        <v>388</v>
      </c>
      <c r="B125" s="767"/>
      <c r="C125" s="95"/>
      <c r="D125" s="95"/>
      <c r="E125" s="95"/>
      <c r="F125" s="95"/>
      <c r="G125" s="95"/>
      <c r="H125" s="95"/>
      <c r="I125" s="95"/>
      <c r="J125" s="95"/>
      <c r="K125" s="95"/>
      <c r="L125" s="96" t="s">
        <v>582</v>
      </c>
      <c r="M125" s="97"/>
      <c r="N125" s="96" t="s">
        <v>389</v>
      </c>
      <c r="O125" s="96"/>
      <c r="P125" s="108"/>
      <c r="Q125" s="95"/>
      <c r="R125" s="95"/>
      <c r="S125" s="95"/>
      <c r="T125" s="95"/>
      <c r="U125" s="95"/>
      <c r="V125" s="98"/>
      <c r="W125" s="95"/>
      <c r="X125" s="95"/>
      <c r="Y125" s="95"/>
      <c r="Z125" s="95"/>
      <c r="AA125" s="95"/>
      <c r="AB125" s="95"/>
      <c r="AC125" s="95"/>
      <c r="AD125" s="95"/>
      <c r="AE125" s="95"/>
      <c r="AF125" s="98"/>
      <c r="AG125" s="95"/>
      <c r="AH125" s="95"/>
      <c r="AI125" s="108"/>
      <c r="AJ125" s="95"/>
      <c r="AK125" s="95"/>
      <c r="AL125" s="95">
        <v>29</v>
      </c>
      <c r="AM125" s="108" t="s">
        <v>390</v>
      </c>
      <c r="AN125" s="95"/>
      <c r="AO125" s="95"/>
      <c r="AP125" s="98"/>
      <c r="AQ125" s="95"/>
      <c r="AR125" s="95"/>
      <c r="AS125" s="95"/>
      <c r="AT125" s="108"/>
      <c r="AU125" s="95"/>
      <c r="AV125" s="95"/>
      <c r="AW125" s="95"/>
      <c r="AX125" s="96"/>
      <c r="AY125" s="99"/>
      <c r="AZ125" s="98" t="s">
        <v>391</v>
      </c>
      <c r="BA125" s="95">
        <v>50</v>
      </c>
      <c r="BB125" s="108"/>
      <c r="BC125" s="95"/>
      <c r="BD125" s="95"/>
      <c r="BE125" s="95"/>
      <c r="BF125" s="95"/>
      <c r="BG125" s="95" t="s">
        <v>390</v>
      </c>
      <c r="BH125" s="95">
        <v>50</v>
      </c>
      <c r="BI125" s="95"/>
      <c r="BJ125" s="98"/>
      <c r="BK125" s="95"/>
      <c r="BL125" s="95"/>
      <c r="BM125" s="108"/>
      <c r="BN125" s="95" t="s">
        <v>390</v>
      </c>
      <c r="BO125" s="95">
        <v>50</v>
      </c>
      <c r="BP125" s="95"/>
      <c r="BQ125" s="95"/>
      <c r="BR125" s="108"/>
      <c r="BS125" s="95"/>
      <c r="BT125" s="98"/>
      <c r="BU125" s="95" t="s">
        <v>390</v>
      </c>
      <c r="BV125" s="95">
        <v>50</v>
      </c>
      <c r="BW125" s="108"/>
      <c r="BX125" s="95"/>
      <c r="BY125" s="95"/>
      <c r="BZ125" s="95"/>
      <c r="CA125" s="95"/>
      <c r="CB125" s="95" t="s">
        <v>390</v>
      </c>
      <c r="CC125" s="95">
        <v>50</v>
      </c>
      <c r="CD125" s="101">
        <f>SUM(C125:CC125)</f>
        <v>279</v>
      </c>
      <c r="CE125" s="101">
        <f t="shared" si="9"/>
        <v>279</v>
      </c>
    </row>
    <row r="126" spans="1:83" s="410" customFormat="1" ht="14.25" customHeight="1" x14ac:dyDescent="0.4">
      <c r="A126" s="751" t="s">
        <v>392</v>
      </c>
      <c r="B126" s="752"/>
      <c r="C126" s="135"/>
      <c r="D126" s="135"/>
      <c r="E126" s="135"/>
      <c r="F126" s="135"/>
      <c r="G126" s="135" t="s">
        <v>393</v>
      </c>
      <c r="H126" s="135">
        <v>86</v>
      </c>
      <c r="I126" s="135"/>
      <c r="J126" s="135">
        <v>915</v>
      </c>
      <c r="K126" s="240"/>
      <c r="L126" s="136">
        <v>50</v>
      </c>
      <c r="M126" s="137"/>
      <c r="N126" s="135">
        <v>1500</v>
      </c>
      <c r="O126" s="135">
        <v>503</v>
      </c>
      <c r="P126" s="135">
        <v>68</v>
      </c>
      <c r="Q126" s="135"/>
      <c r="R126" s="135">
        <v>358</v>
      </c>
      <c r="S126" s="135">
        <v>1080</v>
      </c>
      <c r="T126" s="135"/>
      <c r="U126" s="135"/>
      <c r="V126" s="138"/>
      <c r="W126" s="135"/>
      <c r="X126" s="135"/>
      <c r="Y126" s="135"/>
      <c r="Z126" s="135" t="s">
        <v>394</v>
      </c>
      <c r="AA126" s="135">
        <v>240</v>
      </c>
      <c r="AB126" s="135">
        <v>278</v>
      </c>
      <c r="AC126" s="135"/>
      <c r="AD126" s="135">
        <v>223</v>
      </c>
      <c r="AE126" s="135"/>
      <c r="AF126" s="138">
        <v>427</v>
      </c>
      <c r="AG126" s="135">
        <v>1035</v>
      </c>
      <c r="AH126" s="135">
        <v>336</v>
      </c>
      <c r="AI126" s="135">
        <v>1649</v>
      </c>
      <c r="AJ126" s="135"/>
      <c r="AK126" s="135">
        <v>4281</v>
      </c>
      <c r="AL126" s="135">
        <v>1843</v>
      </c>
      <c r="AM126" s="139" t="s">
        <v>395</v>
      </c>
      <c r="AN126" s="135"/>
      <c r="AO126" s="139" t="s">
        <v>629</v>
      </c>
      <c r="AP126" s="138"/>
      <c r="AQ126" s="135"/>
      <c r="AR126" s="135"/>
      <c r="AS126" s="135"/>
      <c r="AT126" s="135"/>
      <c r="AU126" s="135"/>
      <c r="AV126" s="135"/>
      <c r="AW126" s="135"/>
      <c r="AX126" s="136"/>
      <c r="AY126" s="140"/>
      <c r="AZ126" s="138"/>
      <c r="BA126" s="135"/>
      <c r="BB126" s="135"/>
      <c r="BC126" s="135"/>
      <c r="BD126" s="135"/>
      <c r="BE126" s="135"/>
      <c r="BF126" s="135"/>
      <c r="BG126" s="135"/>
      <c r="BH126" s="135"/>
      <c r="BI126" s="135"/>
      <c r="BJ126" s="138"/>
      <c r="BK126" s="135"/>
      <c r="BL126" s="135"/>
      <c r="BM126" s="135"/>
      <c r="BN126" s="135"/>
      <c r="BO126" s="135"/>
      <c r="BP126" s="135"/>
      <c r="BQ126" s="135"/>
      <c r="BR126" s="135"/>
      <c r="BS126" s="135"/>
      <c r="BT126" s="138"/>
      <c r="BU126" s="135"/>
      <c r="BV126" s="135"/>
      <c r="BW126" s="135"/>
      <c r="BX126" s="135"/>
      <c r="BY126" s="135"/>
      <c r="BZ126" s="135"/>
      <c r="CA126" s="135"/>
      <c r="CB126" s="135"/>
      <c r="CC126" s="135"/>
      <c r="CD126" s="757">
        <f>SUM(C126:CC126)</f>
        <v>14872</v>
      </c>
      <c r="CE126" s="757">
        <f t="shared" si="9"/>
        <v>14872</v>
      </c>
    </row>
    <row r="127" spans="1:83" s="410" customFormat="1" ht="14.25" customHeight="1" x14ac:dyDescent="0.4">
      <c r="A127" s="753"/>
      <c r="B127" s="754"/>
      <c r="C127" s="120"/>
      <c r="D127" s="120"/>
      <c r="E127" s="120"/>
      <c r="F127" s="120"/>
      <c r="G127" s="120"/>
      <c r="H127" s="120"/>
      <c r="I127" s="120"/>
      <c r="J127" s="120" t="s">
        <v>581</v>
      </c>
      <c r="K127" s="120"/>
      <c r="L127" s="121"/>
      <c r="M127" s="122">
        <v>630</v>
      </c>
      <c r="N127" s="121"/>
      <c r="O127" s="121" t="s">
        <v>396</v>
      </c>
      <c r="P127" s="123" t="s">
        <v>397</v>
      </c>
      <c r="Q127" s="120"/>
      <c r="R127" s="120" t="s">
        <v>398</v>
      </c>
      <c r="S127" s="120" t="s">
        <v>398</v>
      </c>
      <c r="T127" s="120"/>
      <c r="U127" s="120"/>
      <c r="V127" s="124"/>
      <c r="W127" s="120"/>
      <c r="X127" s="120"/>
      <c r="Y127" s="120"/>
      <c r="Z127" s="120"/>
      <c r="AA127" s="120"/>
      <c r="AB127" s="120" t="s">
        <v>399</v>
      </c>
      <c r="AC127" s="120"/>
      <c r="AD127" s="120" t="s">
        <v>400</v>
      </c>
      <c r="AE127" s="120"/>
      <c r="AF127" s="124" t="s">
        <v>401</v>
      </c>
      <c r="AG127" s="120"/>
      <c r="AH127" s="120" t="s">
        <v>402</v>
      </c>
      <c r="AI127" s="123" t="s">
        <v>657</v>
      </c>
      <c r="AJ127" s="120"/>
      <c r="AK127" s="123" t="s">
        <v>563</v>
      </c>
      <c r="AL127" s="120"/>
      <c r="AM127" s="123"/>
      <c r="AN127" s="120"/>
      <c r="AO127" s="120"/>
      <c r="AP127" s="124"/>
      <c r="AQ127" s="120"/>
      <c r="AR127" s="120"/>
      <c r="AS127" s="120"/>
      <c r="AT127" s="120"/>
      <c r="AU127" s="120"/>
      <c r="AV127" s="120"/>
      <c r="AW127" s="120"/>
      <c r="AX127" s="121"/>
      <c r="AY127" s="125"/>
      <c r="AZ127" s="124"/>
      <c r="BA127" s="120"/>
      <c r="BB127" s="120"/>
      <c r="BC127" s="120"/>
      <c r="BD127" s="120"/>
      <c r="BE127" s="120"/>
      <c r="BF127" s="120"/>
      <c r="BG127" s="120"/>
      <c r="BH127" s="120"/>
      <c r="BI127" s="120"/>
      <c r="BJ127" s="124"/>
      <c r="BK127" s="120"/>
      <c r="BL127" s="120"/>
      <c r="BM127" s="120"/>
      <c r="BN127" s="120"/>
      <c r="BO127" s="120"/>
      <c r="BP127" s="120"/>
      <c r="BQ127" s="120"/>
      <c r="BR127" s="120"/>
      <c r="BS127" s="120"/>
      <c r="BT127" s="124"/>
      <c r="BU127" s="120"/>
      <c r="BV127" s="120"/>
      <c r="BW127" s="120"/>
      <c r="BX127" s="120"/>
      <c r="BY127" s="120"/>
      <c r="BZ127" s="120"/>
      <c r="CA127" s="120"/>
      <c r="CB127" s="120"/>
      <c r="CC127" s="120"/>
      <c r="CD127" s="772"/>
      <c r="CE127" s="772">
        <f t="shared" si="9"/>
        <v>630</v>
      </c>
    </row>
    <row r="128" spans="1:83" s="410" customFormat="1" ht="14.25" customHeight="1" x14ac:dyDescent="0.4">
      <c r="A128" s="755"/>
      <c r="B128" s="756"/>
      <c r="C128" s="143"/>
      <c r="D128" s="143"/>
      <c r="E128" s="143"/>
      <c r="F128" s="143"/>
      <c r="G128" s="143"/>
      <c r="H128" s="143"/>
      <c r="I128" s="143"/>
      <c r="J128" s="143" t="s">
        <v>583</v>
      </c>
      <c r="K128" s="143"/>
      <c r="L128" s="144"/>
      <c r="M128" s="427" t="s">
        <v>533</v>
      </c>
      <c r="N128" s="143"/>
      <c r="O128" s="143"/>
      <c r="P128" s="143"/>
      <c r="Q128" s="143"/>
      <c r="R128" s="143"/>
      <c r="S128" s="143"/>
      <c r="T128" s="147" t="s">
        <v>639</v>
      </c>
      <c r="U128" s="143"/>
      <c r="V128" s="146"/>
      <c r="W128" s="143"/>
      <c r="X128" s="143"/>
      <c r="Y128" s="143"/>
      <c r="Z128" s="143"/>
      <c r="AA128" s="143" t="s">
        <v>403</v>
      </c>
      <c r="AB128" s="143"/>
      <c r="AC128" s="143"/>
      <c r="AD128" s="143"/>
      <c r="AE128" s="143"/>
      <c r="AF128" s="146"/>
      <c r="AG128" s="143" t="s">
        <v>404</v>
      </c>
      <c r="AH128" s="147"/>
      <c r="AI128" s="143"/>
      <c r="AJ128" s="143"/>
      <c r="AK128" s="143"/>
      <c r="AL128" s="143"/>
      <c r="AM128" s="143"/>
      <c r="AN128" s="143"/>
      <c r="AO128" s="143"/>
      <c r="AP128" s="146"/>
      <c r="AQ128" s="143"/>
      <c r="AR128" s="143"/>
      <c r="AS128" s="143"/>
      <c r="AT128" s="143"/>
      <c r="AU128" s="143"/>
      <c r="AV128" s="143"/>
      <c r="AW128" s="143"/>
      <c r="AX128" s="144"/>
      <c r="AY128" s="148"/>
      <c r="AZ128" s="146"/>
      <c r="BA128" s="143"/>
      <c r="BB128" s="143"/>
      <c r="BC128" s="143"/>
      <c r="BD128" s="143"/>
      <c r="BE128" s="143"/>
      <c r="BF128" s="143"/>
      <c r="BG128" s="143"/>
      <c r="BH128" s="143"/>
      <c r="BI128" s="143"/>
      <c r="BJ128" s="146"/>
      <c r="BK128" s="143"/>
      <c r="BL128" s="143"/>
      <c r="BM128" s="143"/>
      <c r="BN128" s="143"/>
      <c r="BO128" s="143"/>
      <c r="BP128" s="143"/>
      <c r="BQ128" s="143"/>
      <c r="BR128" s="143"/>
      <c r="BS128" s="143"/>
      <c r="BT128" s="146"/>
      <c r="BU128" s="143"/>
      <c r="BV128" s="143"/>
      <c r="BW128" s="143"/>
      <c r="BX128" s="143"/>
      <c r="BY128" s="143"/>
      <c r="BZ128" s="143"/>
      <c r="CA128" s="143"/>
      <c r="CB128" s="143"/>
      <c r="CC128" s="143"/>
      <c r="CD128" s="773"/>
      <c r="CE128" s="773">
        <f t="shared" si="9"/>
        <v>0</v>
      </c>
    </row>
    <row r="129" spans="1:84" s="410" customFormat="1" ht="14.25" customHeight="1" x14ac:dyDescent="0.4">
      <c r="A129" s="774" t="s">
        <v>405</v>
      </c>
      <c r="B129" s="775"/>
      <c r="C129" s="135"/>
      <c r="D129" s="135"/>
      <c r="E129" s="135"/>
      <c r="F129" s="135"/>
      <c r="G129" s="135"/>
      <c r="H129" s="135">
        <v>815</v>
      </c>
      <c r="I129" s="135">
        <v>180</v>
      </c>
      <c r="J129" s="135">
        <v>6893</v>
      </c>
      <c r="K129" s="135"/>
      <c r="L129" s="136">
        <v>710</v>
      </c>
      <c r="M129" s="137"/>
      <c r="N129" s="135">
        <v>6983</v>
      </c>
      <c r="O129" s="135"/>
      <c r="P129" s="135">
        <v>29</v>
      </c>
      <c r="Q129" s="135">
        <v>337</v>
      </c>
      <c r="R129" s="135">
        <v>2694</v>
      </c>
      <c r="S129" s="135"/>
      <c r="T129" s="135">
        <v>22394</v>
      </c>
      <c r="U129" s="135"/>
      <c r="V129" s="138"/>
      <c r="W129" s="135">
        <v>2369</v>
      </c>
      <c r="X129" s="135"/>
      <c r="Y129" s="135">
        <v>3392</v>
      </c>
      <c r="Z129" s="135"/>
      <c r="AA129" s="135">
        <v>392</v>
      </c>
      <c r="AB129" s="135">
        <v>324</v>
      </c>
      <c r="AC129" s="135"/>
      <c r="AD129" s="135">
        <v>596</v>
      </c>
      <c r="AE129" s="135">
        <v>200</v>
      </c>
      <c r="AF129" s="138"/>
      <c r="AG129" s="135"/>
      <c r="AH129" s="139"/>
      <c r="AI129" s="135"/>
      <c r="AJ129" s="139"/>
      <c r="AK129" s="135"/>
      <c r="AL129" s="135"/>
      <c r="AM129" s="135"/>
      <c r="AN129" s="135"/>
      <c r="AO129" s="135"/>
      <c r="AP129" s="138"/>
      <c r="AQ129" s="135"/>
      <c r="AR129" s="135"/>
      <c r="AS129" s="135"/>
      <c r="AT129" s="135"/>
      <c r="AU129" s="135"/>
      <c r="AV129" s="135"/>
      <c r="AW129" s="135"/>
      <c r="AX129" s="136"/>
      <c r="AY129" s="156" t="s">
        <v>406</v>
      </c>
      <c r="AZ129" s="138"/>
      <c r="BA129" s="135"/>
      <c r="BB129" s="135"/>
      <c r="BC129" s="135"/>
      <c r="BD129" s="135"/>
      <c r="BE129" s="135"/>
      <c r="BF129" s="135"/>
      <c r="BG129" s="135"/>
      <c r="BH129" s="135"/>
      <c r="BI129" s="135"/>
      <c r="BJ129" s="138"/>
      <c r="BK129" s="135"/>
      <c r="BL129" s="135"/>
      <c r="BM129" s="135"/>
      <c r="BN129" s="135"/>
      <c r="BO129" s="135"/>
      <c r="BP129" s="135"/>
      <c r="BQ129" s="135"/>
      <c r="BR129" s="135"/>
      <c r="BS129" s="135"/>
      <c r="BT129" s="138"/>
      <c r="BU129" s="135"/>
      <c r="BV129" s="135"/>
      <c r="BW129" s="135"/>
      <c r="BX129" s="135"/>
      <c r="BY129" s="135"/>
      <c r="BZ129" s="135"/>
      <c r="CA129" s="135"/>
      <c r="CB129" s="135"/>
      <c r="CC129" s="135"/>
      <c r="CD129" s="757">
        <f>SUM(C129:CC129)</f>
        <v>48308</v>
      </c>
      <c r="CE129" s="757">
        <f t="shared" si="9"/>
        <v>48308</v>
      </c>
    </row>
    <row r="130" spans="1:84" s="410" customFormat="1" ht="14.25" customHeight="1" x14ac:dyDescent="0.4">
      <c r="A130" s="755"/>
      <c r="B130" s="756"/>
      <c r="C130" s="143"/>
      <c r="D130" s="143"/>
      <c r="E130" s="143"/>
      <c r="F130" s="143"/>
      <c r="G130" s="143"/>
      <c r="H130" s="143"/>
      <c r="I130" s="143" t="s">
        <v>407</v>
      </c>
      <c r="J130" s="143"/>
      <c r="K130" s="143"/>
      <c r="L130" s="144" t="s">
        <v>577</v>
      </c>
      <c r="M130" s="145">
        <v>135</v>
      </c>
      <c r="N130" s="147" t="s">
        <v>408</v>
      </c>
      <c r="O130" s="143"/>
      <c r="P130" s="147" t="s">
        <v>409</v>
      </c>
      <c r="Q130" s="147" t="s">
        <v>410</v>
      </c>
      <c r="R130" s="143" t="s">
        <v>398</v>
      </c>
      <c r="S130" s="143"/>
      <c r="T130" s="143"/>
      <c r="U130" s="143"/>
      <c r="V130" s="146"/>
      <c r="W130" s="143" t="s">
        <v>411</v>
      </c>
      <c r="X130" s="143"/>
      <c r="Y130" s="143" t="s">
        <v>412</v>
      </c>
      <c r="Z130" s="143"/>
      <c r="AA130" s="143">
        <v>319</v>
      </c>
      <c r="AB130" s="143"/>
      <c r="AC130" s="143"/>
      <c r="AD130" s="143" t="s">
        <v>413</v>
      </c>
      <c r="AE130" s="147" t="s">
        <v>654</v>
      </c>
      <c r="AF130" s="146"/>
      <c r="AG130" s="143"/>
      <c r="AH130" s="143"/>
      <c r="AI130" s="143"/>
      <c r="AJ130" s="143"/>
      <c r="AK130" s="143"/>
      <c r="AL130" s="143"/>
      <c r="AM130" s="143"/>
      <c r="AN130" s="143"/>
      <c r="AO130" s="143"/>
      <c r="AP130" s="146"/>
      <c r="AQ130" s="143"/>
      <c r="AR130" s="143"/>
      <c r="AS130" s="143"/>
      <c r="AT130" s="143"/>
      <c r="AU130" s="143"/>
      <c r="AV130" s="143"/>
      <c r="AW130" s="143"/>
      <c r="AX130" s="144"/>
      <c r="AY130" s="148"/>
      <c r="AZ130" s="146"/>
      <c r="BA130" s="143"/>
      <c r="BB130" s="143"/>
      <c r="BC130" s="143"/>
      <c r="BD130" s="143"/>
      <c r="BE130" s="143"/>
      <c r="BF130" s="143"/>
      <c r="BG130" s="143"/>
      <c r="BH130" s="143"/>
      <c r="BI130" s="143"/>
      <c r="BJ130" s="146"/>
      <c r="BK130" s="143"/>
      <c r="BL130" s="143"/>
      <c r="BM130" s="143"/>
      <c r="BN130" s="143"/>
      <c r="BO130" s="143"/>
      <c r="BP130" s="143"/>
      <c r="BQ130" s="143"/>
      <c r="BR130" s="143"/>
      <c r="BS130" s="143"/>
      <c r="BT130" s="146"/>
      <c r="BU130" s="143"/>
      <c r="BV130" s="143"/>
      <c r="BW130" s="143"/>
      <c r="BX130" s="143"/>
      <c r="BY130" s="143"/>
      <c r="BZ130" s="143"/>
      <c r="CA130" s="143"/>
      <c r="CB130" s="143"/>
      <c r="CC130" s="143"/>
      <c r="CD130" s="773"/>
      <c r="CE130" s="773">
        <f t="shared" si="9"/>
        <v>454</v>
      </c>
    </row>
    <row r="131" spans="1:84" s="410" customFormat="1" ht="14.25" customHeight="1" x14ac:dyDescent="0.4">
      <c r="A131" s="759"/>
      <c r="B131" s="767"/>
      <c r="C131" s="95"/>
      <c r="D131" s="95"/>
      <c r="E131" s="95"/>
      <c r="F131" s="95"/>
      <c r="G131" s="95"/>
      <c r="H131" s="95"/>
      <c r="I131" s="95"/>
      <c r="J131" s="95"/>
      <c r="K131" s="95"/>
      <c r="L131" s="96"/>
      <c r="M131" s="217" t="s">
        <v>414</v>
      </c>
      <c r="N131" s="95"/>
      <c r="O131" s="95"/>
      <c r="P131" s="95"/>
      <c r="Q131" s="95"/>
      <c r="R131" s="95"/>
      <c r="S131" s="95"/>
      <c r="T131" s="95"/>
      <c r="U131" s="95"/>
      <c r="V131" s="98"/>
      <c r="W131" s="95"/>
      <c r="X131" s="95"/>
      <c r="Y131" s="95"/>
      <c r="Z131" s="95"/>
      <c r="AA131" s="95" t="s">
        <v>415</v>
      </c>
      <c r="AB131" s="95"/>
      <c r="AC131" s="95"/>
      <c r="AD131" s="95"/>
      <c r="AE131" s="95"/>
      <c r="AF131" s="98"/>
      <c r="AG131" s="95"/>
      <c r="AH131" s="95"/>
      <c r="AI131" s="95"/>
      <c r="AJ131" s="95"/>
      <c r="AK131" s="95"/>
      <c r="AL131" s="95"/>
      <c r="AM131" s="95"/>
      <c r="AN131" s="95"/>
      <c r="AO131" s="95"/>
      <c r="AP131" s="98"/>
      <c r="AQ131" s="95"/>
      <c r="AR131" s="95"/>
      <c r="AS131" s="95"/>
      <c r="AT131" s="95"/>
      <c r="AU131" s="95"/>
      <c r="AV131" s="95"/>
      <c r="AW131" s="95"/>
      <c r="AX131" s="96"/>
      <c r="AY131" s="99"/>
      <c r="AZ131" s="98"/>
      <c r="BA131" s="95"/>
      <c r="BB131" s="95"/>
      <c r="BC131" s="95"/>
      <c r="BD131" s="95"/>
      <c r="BE131" s="95"/>
      <c r="BF131" s="95"/>
      <c r="BG131" s="95"/>
      <c r="BH131" s="95"/>
      <c r="BI131" s="95"/>
      <c r="BJ131" s="98"/>
      <c r="BK131" s="95"/>
      <c r="BL131" s="95"/>
      <c r="BM131" s="95"/>
      <c r="BN131" s="95"/>
      <c r="BO131" s="95"/>
      <c r="BP131" s="95"/>
      <c r="BQ131" s="95"/>
      <c r="BR131" s="95"/>
      <c r="BS131" s="95"/>
      <c r="BT131" s="98"/>
      <c r="BU131" s="95"/>
      <c r="BV131" s="95"/>
      <c r="BW131" s="95"/>
      <c r="BX131" s="95"/>
      <c r="BY131" s="95"/>
      <c r="BZ131" s="95"/>
      <c r="CA131" s="95"/>
      <c r="CB131" s="95"/>
      <c r="CC131" s="95"/>
      <c r="CD131" s="101">
        <f>SUM(C131:CC131)</f>
        <v>0</v>
      </c>
      <c r="CE131" s="101">
        <f>SUM(D131:CD131)</f>
        <v>0</v>
      </c>
    </row>
    <row r="132" spans="1:84" s="410" customFormat="1" ht="14.25" customHeight="1" thickBot="1" x14ac:dyDescent="0.45">
      <c r="A132" s="759"/>
      <c r="B132" s="760"/>
      <c r="C132" s="95"/>
      <c r="D132" s="95"/>
      <c r="E132" s="95"/>
      <c r="F132" s="95"/>
      <c r="G132" s="95"/>
      <c r="H132" s="95"/>
      <c r="I132" s="95"/>
      <c r="J132" s="95"/>
      <c r="K132" s="95"/>
      <c r="L132" s="96"/>
      <c r="M132" s="97"/>
      <c r="N132" s="95"/>
      <c r="O132" s="95"/>
      <c r="P132" s="95"/>
      <c r="Q132" s="95"/>
      <c r="R132" s="95"/>
      <c r="S132" s="95"/>
      <c r="T132" s="95"/>
      <c r="U132" s="95"/>
      <c r="V132" s="98"/>
      <c r="W132" s="95"/>
      <c r="X132" s="95"/>
      <c r="Y132" s="95"/>
      <c r="Z132" s="95"/>
      <c r="AA132" s="95"/>
      <c r="AB132" s="95"/>
      <c r="AC132" s="95"/>
      <c r="AD132" s="95"/>
      <c r="AE132" s="95"/>
      <c r="AF132" s="98"/>
      <c r="AG132" s="95"/>
      <c r="AH132" s="95"/>
      <c r="AI132" s="95"/>
      <c r="AJ132" s="95"/>
      <c r="AK132" s="95"/>
      <c r="AL132" s="95"/>
      <c r="AM132" s="95"/>
      <c r="AN132" s="95"/>
      <c r="AO132" s="95"/>
      <c r="AP132" s="98"/>
      <c r="AQ132" s="95"/>
      <c r="AR132" s="95"/>
      <c r="AS132" s="95"/>
      <c r="AT132" s="95"/>
      <c r="AU132" s="95"/>
      <c r="AV132" s="95"/>
      <c r="AW132" s="95"/>
      <c r="AX132" s="96"/>
      <c r="AY132" s="99"/>
      <c r="AZ132" s="98"/>
      <c r="BA132" s="95"/>
      <c r="BB132" s="95"/>
      <c r="BC132" s="95"/>
      <c r="BD132" s="95"/>
      <c r="BE132" s="95"/>
      <c r="BF132" s="95"/>
      <c r="BG132" s="95"/>
      <c r="BH132" s="95"/>
      <c r="BI132" s="95"/>
      <c r="BJ132" s="98"/>
      <c r="BK132" s="95"/>
      <c r="BL132" s="95"/>
      <c r="BM132" s="95"/>
      <c r="BN132" s="95"/>
      <c r="BO132" s="95"/>
      <c r="BP132" s="95"/>
      <c r="BQ132" s="95"/>
      <c r="BR132" s="95"/>
      <c r="BS132" s="95"/>
      <c r="BT132" s="98"/>
      <c r="BU132" s="95"/>
      <c r="BV132" s="95"/>
      <c r="BW132" s="95"/>
      <c r="BX132" s="95"/>
      <c r="BY132" s="95"/>
      <c r="BZ132" s="95"/>
      <c r="CA132" s="95"/>
      <c r="CB132" s="95"/>
      <c r="CC132" s="95"/>
      <c r="CD132" s="101">
        <f>SUM(C132:CC132)</f>
        <v>0</v>
      </c>
      <c r="CE132" s="101">
        <f>SUM(D132:CD132)</f>
        <v>0</v>
      </c>
    </row>
    <row r="133" spans="1:84" ht="14.25" customHeight="1" thickTop="1" x14ac:dyDescent="0.4">
      <c r="A133" s="761" t="s">
        <v>416</v>
      </c>
      <c r="B133" s="762"/>
      <c r="C133" s="241">
        <f t="shared" ref="C133:BN133" si="10">SUM(C90:C132)</f>
        <v>28562.173160173159</v>
      </c>
      <c r="D133" s="241">
        <f t="shared" si="10"/>
        <v>16927.346601216243</v>
      </c>
      <c r="E133" s="241">
        <f t="shared" si="10"/>
        <v>436.66087500000003</v>
      </c>
      <c r="F133" s="241">
        <f t="shared" si="10"/>
        <v>147.28125</v>
      </c>
      <c r="G133" s="241">
        <f t="shared" si="10"/>
        <v>0</v>
      </c>
      <c r="H133" s="241">
        <f t="shared" si="10"/>
        <v>1097</v>
      </c>
      <c r="I133" s="241">
        <f t="shared" si="10"/>
        <v>400</v>
      </c>
      <c r="J133" s="241">
        <f t="shared" si="10"/>
        <v>7858</v>
      </c>
      <c r="K133" s="241">
        <f t="shared" si="10"/>
        <v>0</v>
      </c>
      <c r="L133" s="248">
        <f t="shared" si="10"/>
        <v>16022</v>
      </c>
      <c r="M133" s="241">
        <f t="shared" si="10"/>
        <v>5319</v>
      </c>
      <c r="N133" s="241">
        <f t="shared" si="10"/>
        <v>13208</v>
      </c>
      <c r="O133" s="241">
        <f t="shared" si="10"/>
        <v>3643</v>
      </c>
      <c r="P133" s="241">
        <f t="shared" si="10"/>
        <v>1129</v>
      </c>
      <c r="Q133" s="241">
        <f t="shared" si="10"/>
        <v>1609</v>
      </c>
      <c r="R133" s="241">
        <f t="shared" si="10"/>
        <v>3812</v>
      </c>
      <c r="S133" s="241">
        <f t="shared" si="10"/>
        <v>1852</v>
      </c>
      <c r="T133" s="241">
        <f t="shared" si="10"/>
        <v>22572</v>
      </c>
      <c r="U133" s="241">
        <f t="shared" si="10"/>
        <v>6807</v>
      </c>
      <c r="V133" s="248">
        <f t="shared" si="10"/>
        <v>2781</v>
      </c>
      <c r="W133" s="241">
        <f t="shared" si="10"/>
        <v>31794</v>
      </c>
      <c r="X133" s="241">
        <f t="shared" si="10"/>
        <v>4567</v>
      </c>
      <c r="Y133" s="241">
        <f t="shared" si="10"/>
        <v>6953</v>
      </c>
      <c r="Z133" s="241">
        <f t="shared" si="10"/>
        <v>2506</v>
      </c>
      <c r="AA133" s="241">
        <f t="shared" si="10"/>
        <v>8997</v>
      </c>
      <c r="AB133" s="241">
        <f t="shared" si="10"/>
        <v>5992</v>
      </c>
      <c r="AC133" s="241">
        <f t="shared" si="10"/>
        <v>6047</v>
      </c>
      <c r="AD133" s="241">
        <f t="shared" si="10"/>
        <v>4951</v>
      </c>
      <c r="AE133" s="241">
        <f t="shared" si="10"/>
        <v>731</v>
      </c>
      <c r="AF133" s="248">
        <f t="shared" si="10"/>
        <v>4323</v>
      </c>
      <c r="AG133" s="241">
        <f t="shared" si="10"/>
        <v>4614</v>
      </c>
      <c r="AH133" s="241">
        <f t="shared" si="10"/>
        <v>4908</v>
      </c>
      <c r="AI133" s="241">
        <f t="shared" si="10"/>
        <v>9456</v>
      </c>
      <c r="AJ133" s="241">
        <f t="shared" si="10"/>
        <v>5510</v>
      </c>
      <c r="AK133" s="241">
        <f t="shared" si="10"/>
        <v>18938</v>
      </c>
      <c r="AL133" s="241">
        <f t="shared" si="10"/>
        <v>14598</v>
      </c>
      <c r="AM133" s="241">
        <f t="shared" si="10"/>
        <v>12606</v>
      </c>
      <c r="AN133" s="241">
        <f t="shared" si="10"/>
        <v>1878</v>
      </c>
      <c r="AO133" s="241">
        <f t="shared" si="10"/>
        <v>5244</v>
      </c>
      <c r="AP133" s="248">
        <f t="shared" si="10"/>
        <v>4204</v>
      </c>
      <c r="AQ133" s="241">
        <f t="shared" si="10"/>
        <v>1599</v>
      </c>
      <c r="AR133" s="241">
        <f t="shared" si="10"/>
        <v>1584</v>
      </c>
      <c r="AS133" s="241">
        <f t="shared" si="10"/>
        <v>3188</v>
      </c>
      <c r="AT133" s="241">
        <f t="shared" si="10"/>
        <v>7399</v>
      </c>
      <c r="AU133" s="241">
        <f t="shared" si="10"/>
        <v>11828</v>
      </c>
      <c r="AV133" s="241">
        <f t="shared" si="10"/>
        <v>10249</v>
      </c>
      <c r="AW133" s="241">
        <f t="shared" si="10"/>
        <v>6511</v>
      </c>
      <c r="AX133" s="242">
        <f t="shared" si="10"/>
        <v>20340</v>
      </c>
      <c r="AY133" s="243">
        <f>SUM(AY90:AY132)</f>
        <v>9470</v>
      </c>
      <c r="AZ133" s="241">
        <f t="shared" si="10"/>
        <v>3100</v>
      </c>
      <c r="BA133" s="241">
        <f t="shared" si="10"/>
        <v>113650</v>
      </c>
      <c r="BB133" s="241">
        <f t="shared" si="10"/>
        <v>3100</v>
      </c>
      <c r="BC133" s="241">
        <f t="shared" si="10"/>
        <v>3800</v>
      </c>
      <c r="BD133" s="241">
        <f t="shared" si="10"/>
        <v>3500</v>
      </c>
      <c r="BE133" s="241">
        <f t="shared" si="10"/>
        <v>5000</v>
      </c>
      <c r="BF133" s="241">
        <f t="shared" si="10"/>
        <v>10500</v>
      </c>
      <c r="BG133" s="241">
        <f t="shared" si="10"/>
        <v>3500</v>
      </c>
      <c r="BH133" s="241">
        <f t="shared" si="10"/>
        <v>6450</v>
      </c>
      <c r="BI133" s="241">
        <f t="shared" si="10"/>
        <v>3500</v>
      </c>
      <c r="BJ133" s="241">
        <f t="shared" si="10"/>
        <v>3800</v>
      </c>
      <c r="BK133" s="241">
        <f t="shared" si="10"/>
        <v>6500</v>
      </c>
      <c r="BL133" s="241">
        <f t="shared" si="10"/>
        <v>13500</v>
      </c>
      <c r="BM133" s="241">
        <f t="shared" si="10"/>
        <v>3500</v>
      </c>
      <c r="BN133" s="241">
        <f t="shared" si="10"/>
        <v>4000</v>
      </c>
      <c r="BO133" s="241">
        <f t="shared" ref="BO133:CE133" si="11">SUM(BO90:BO132)</f>
        <v>5450</v>
      </c>
      <c r="BP133" s="241">
        <f t="shared" si="11"/>
        <v>5310</v>
      </c>
      <c r="BQ133" s="241">
        <f t="shared" si="11"/>
        <v>3500</v>
      </c>
      <c r="BR133" s="241">
        <f t="shared" si="11"/>
        <v>4500</v>
      </c>
      <c r="BS133" s="241">
        <f t="shared" si="11"/>
        <v>3500</v>
      </c>
      <c r="BT133" s="241">
        <f t="shared" si="11"/>
        <v>5700</v>
      </c>
      <c r="BU133" s="241">
        <f t="shared" si="11"/>
        <v>4300</v>
      </c>
      <c r="BV133" s="241">
        <f t="shared" si="11"/>
        <v>5450</v>
      </c>
      <c r="BW133" s="241">
        <f t="shared" si="11"/>
        <v>3800</v>
      </c>
      <c r="BX133" s="241">
        <f t="shared" si="11"/>
        <v>13900</v>
      </c>
      <c r="BY133" s="241">
        <f t="shared" si="11"/>
        <v>3500</v>
      </c>
      <c r="BZ133" s="241">
        <f t="shared" si="11"/>
        <v>6000</v>
      </c>
      <c r="CA133" s="241">
        <f t="shared" si="11"/>
        <v>3500</v>
      </c>
      <c r="CB133" s="241">
        <f t="shared" si="11"/>
        <v>4500</v>
      </c>
      <c r="CC133" s="241">
        <f t="shared" si="11"/>
        <v>15460</v>
      </c>
      <c r="CD133" s="244">
        <f t="shared" si="11"/>
        <v>634013.43158335914</v>
      </c>
      <c r="CE133" s="244">
        <f t="shared" si="11"/>
        <v>612833.68158335914</v>
      </c>
      <c r="CF133" s="24"/>
    </row>
    <row r="134" spans="1:84" ht="14.25" customHeight="1" x14ac:dyDescent="0.4">
      <c r="A134" s="200" t="s">
        <v>212</v>
      </c>
      <c r="B134" s="201"/>
      <c r="C134" s="202"/>
      <c r="D134" s="202"/>
      <c r="E134" s="202"/>
      <c r="F134" s="202"/>
      <c r="G134" s="202"/>
      <c r="H134" s="202"/>
      <c r="I134" s="202"/>
      <c r="J134" s="202"/>
      <c r="K134" s="202"/>
      <c r="L134" s="202"/>
      <c r="M134" s="202"/>
      <c r="N134" s="202"/>
      <c r="O134" s="202"/>
      <c r="P134" s="202"/>
      <c r="Q134" s="202"/>
      <c r="R134" s="202"/>
      <c r="S134" s="202"/>
      <c r="T134" s="202"/>
      <c r="U134" s="202"/>
      <c r="V134" s="202"/>
      <c r="W134" s="202"/>
      <c r="X134" s="202"/>
      <c r="Y134" s="202"/>
      <c r="Z134" s="202"/>
      <c r="AA134" s="202"/>
      <c r="AB134" s="202"/>
      <c r="AC134" s="202"/>
      <c r="AD134" s="202"/>
      <c r="AE134" s="202"/>
      <c r="AF134" s="202"/>
      <c r="AG134" s="202"/>
      <c r="AH134" s="202"/>
      <c r="AI134" s="202"/>
      <c r="AJ134" s="202"/>
      <c r="AK134" s="202"/>
      <c r="AL134" s="202"/>
      <c r="AM134" s="202"/>
      <c r="AN134" s="202"/>
      <c r="AO134" s="202"/>
      <c r="AP134" s="202"/>
      <c r="AQ134" s="202"/>
      <c r="AR134" s="202"/>
      <c r="AS134" s="202"/>
      <c r="AT134" s="202"/>
      <c r="AU134" s="202"/>
      <c r="AV134" s="202"/>
      <c r="AW134" s="202"/>
      <c r="AX134" s="202"/>
      <c r="AY134" s="203"/>
      <c r="AZ134" s="202"/>
      <c r="BA134" s="202"/>
      <c r="BB134" s="202"/>
      <c r="BC134" s="202"/>
      <c r="BD134" s="202"/>
      <c r="BE134" s="202"/>
      <c r="BF134" s="202"/>
      <c r="BG134" s="202"/>
      <c r="BH134" s="202"/>
      <c r="BI134" s="202"/>
      <c r="BJ134" s="202"/>
      <c r="BK134" s="202"/>
      <c r="BL134" s="202"/>
      <c r="BM134" s="202"/>
      <c r="BN134" s="202"/>
      <c r="BO134" s="202"/>
      <c r="BP134" s="202"/>
      <c r="BQ134" s="202"/>
      <c r="BR134" s="202"/>
      <c r="BS134" s="202"/>
      <c r="BT134" s="202"/>
      <c r="BU134" s="202"/>
      <c r="BV134" s="202"/>
      <c r="BW134" s="202"/>
      <c r="BX134" s="202"/>
      <c r="BY134" s="202"/>
      <c r="BZ134" s="202"/>
      <c r="CA134" s="202"/>
      <c r="CB134" s="202"/>
      <c r="CC134" s="202"/>
      <c r="CD134" s="204"/>
      <c r="CE134" s="204"/>
      <c r="CF134" s="104"/>
    </row>
    <row r="135" spans="1:84" ht="14.25" customHeight="1" x14ac:dyDescent="0.4">
      <c r="A135" s="768" t="s">
        <v>417</v>
      </c>
      <c r="B135" s="769"/>
      <c r="C135" s="91" t="s">
        <v>212</v>
      </c>
      <c r="D135" s="91"/>
      <c r="E135" s="91"/>
      <c r="F135" s="91"/>
      <c r="G135" s="91"/>
      <c r="H135" s="91"/>
      <c r="I135" s="91"/>
      <c r="J135" s="91"/>
      <c r="K135" s="91"/>
      <c r="L135" s="91"/>
      <c r="M135" s="91"/>
      <c r="N135" s="91"/>
      <c r="O135" s="91"/>
      <c r="P135" s="91"/>
      <c r="Q135" s="91"/>
      <c r="R135" s="91"/>
      <c r="S135" s="91"/>
      <c r="T135" s="91"/>
      <c r="U135" s="91"/>
      <c r="V135" s="91"/>
      <c r="W135" s="91"/>
      <c r="X135" s="91"/>
      <c r="Y135" s="91"/>
      <c r="Z135" s="91"/>
      <c r="AA135" s="91"/>
      <c r="AB135" s="91"/>
      <c r="AC135" s="91"/>
      <c r="AD135" s="91"/>
      <c r="AE135" s="91"/>
      <c r="AF135" s="91"/>
      <c r="AG135" s="91"/>
      <c r="AH135" s="91"/>
      <c r="AI135" s="91"/>
      <c r="AJ135" s="91"/>
      <c r="AK135" s="91"/>
      <c r="AL135" s="91"/>
      <c r="AM135" s="91"/>
      <c r="AN135" s="91"/>
      <c r="AO135" s="91"/>
      <c r="AP135" s="91"/>
      <c r="AQ135" s="91"/>
      <c r="AR135" s="91"/>
      <c r="AS135" s="91"/>
      <c r="AT135" s="91"/>
      <c r="AU135" s="91"/>
      <c r="AV135" s="91"/>
      <c r="AW135" s="91" t="s">
        <v>212</v>
      </c>
      <c r="AX135" s="91"/>
      <c r="AY135" s="93"/>
      <c r="AZ135" s="91"/>
      <c r="BA135" s="91"/>
      <c r="BB135" s="91"/>
      <c r="BC135" s="91"/>
      <c r="BD135" s="91"/>
      <c r="BE135" s="91"/>
      <c r="BF135" s="91"/>
      <c r="BG135" s="91"/>
      <c r="BH135" s="91"/>
      <c r="BI135" s="91"/>
      <c r="BJ135" s="91"/>
      <c r="BK135" s="91"/>
      <c r="BL135" s="91"/>
      <c r="BM135" s="91"/>
      <c r="BN135" s="91"/>
      <c r="BO135" s="91"/>
      <c r="BP135" s="91"/>
      <c r="BQ135" s="91"/>
      <c r="BR135" s="91"/>
      <c r="BS135" s="91"/>
      <c r="BT135" s="91"/>
      <c r="BU135" s="91"/>
      <c r="BV135" s="91"/>
      <c r="BW135" s="91"/>
      <c r="BX135" s="91"/>
      <c r="BY135" s="91"/>
      <c r="BZ135" s="91"/>
      <c r="CA135" s="91"/>
      <c r="CB135" s="91"/>
      <c r="CC135" s="91"/>
      <c r="CD135" s="94"/>
      <c r="CE135" s="94"/>
      <c r="CF135" s="104"/>
    </row>
    <row r="136" spans="1:84" s="410" customFormat="1" ht="14.25" customHeight="1" x14ac:dyDescent="0.4">
      <c r="A136" s="770"/>
      <c r="B136" s="771"/>
      <c r="C136" s="95"/>
      <c r="D136" s="95"/>
      <c r="E136" s="95"/>
      <c r="F136" s="95"/>
      <c r="G136" s="95"/>
      <c r="H136" s="95"/>
      <c r="I136" s="95"/>
      <c r="J136" s="95"/>
      <c r="K136" s="95"/>
      <c r="L136" s="96"/>
      <c r="M136" s="97"/>
      <c r="N136" s="95"/>
      <c r="O136" s="95"/>
      <c r="P136" s="95"/>
      <c r="Q136" s="95"/>
      <c r="R136" s="95"/>
      <c r="S136" s="95"/>
      <c r="T136" s="95"/>
      <c r="U136" s="95"/>
      <c r="V136" s="98"/>
      <c r="W136" s="95"/>
      <c r="X136" s="95"/>
      <c r="Y136" s="95"/>
      <c r="Z136" s="95"/>
      <c r="AA136" s="95"/>
      <c r="AB136" s="95"/>
      <c r="AC136" s="95"/>
      <c r="AD136" s="95"/>
      <c r="AE136" s="95"/>
      <c r="AF136" s="98"/>
      <c r="AG136" s="95"/>
      <c r="AH136" s="95"/>
      <c r="AI136" s="95"/>
      <c r="AJ136" s="95"/>
      <c r="AK136" s="95"/>
      <c r="AL136" s="95"/>
      <c r="AM136" s="95"/>
      <c r="AN136" s="95"/>
      <c r="AO136" s="95"/>
      <c r="AP136" s="98"/>
      <c r="AQ136" s="95"/>
      <c r="AR136" s="95"/>
      <c r="AS136" s="108" t="s">
        <v>418</v>
      </c>
      <c r="AT136" s="95"/>
      <c r="AU136" s="95"/>
      <c r="AV136" s="95"/>
      <c r="AW136" s="95"/>
      <c r="AX136" s="96"/>
      <c r="AY136" s="99"/>
      <c r="AZ136" s="98"/>
      <c r="BA136" s="95"/>
      <c r="BB136" s="95"/>
      <c r="BC136" s="95"/>
      <c r="BD136" s="95"/>
      <c r="BE136" s="95"/>
      <c r="BF136" s="95"/>
      <c r="BG136" s="95"/>
      <c r="BH136" s="95"/>
      <c r="BI136" s="95"/>
      <c r="BJ136" s="98"/>
      <c r="BK136" s="95"/>
      <c r="BL136" s="95"/>
      <c r="BM136" s="95"/>
      <c r="BN136" s="95"/>
      <c r="BO136" s="95"/>
      <c r="BP136" s="95"/>
      <c r="BQ136" s="95"/>
      <c r="BR136" s="95"/>
      <c r="BS136" s="95"/>
      <c r="BT136" s="98"/>
      <c r="BU136" s="95"/>
      <c r="BV136" s="95"/>
      <c r="BW136" s="95"/>
      <c r="BX136" s="95"/>
      <c r="BY136" s="95"/>
      <c r="BZ136" s="95"/>
      <c r="CA136" s="95"/>
      <c r="CB136" s="95"/>
      <c r="CC136" s="95"/>
      <c r="CD136" s="101">
        <f>SUM(C136:CC136)</f>
        <v>0</v>
      </c>
      <c r="CE136" s="101">
        <f>SUM(D136:CD136)</f>
        <v>0</v>
      </c>
    </row>
    <row r="137" spans="1:84" s="410" customFormat="1" ht="14.25" customHeight="1" x14ac:dyDescent="0.4">
      <c r="A137" s="759" t="s">
        <v>419</v>
      </c>
      <c r="B137" s="760"/>
      <c r="C137" s="95"/>
      <c r="D137" s="95"/>
      <c r="E137" s="95"/>
      <c r="F137" s="95"/>
      <c r="G137" s="95"/>
      <c r="H137" s="95"/>
      <c r="I137" s="95"/>
      <c r="J137" s="95"/>
      <c r="K137" s="95"/>
      <c r="L137" s="96"/>
      <c r="M137" s="97" t="s">
        <v>420</v>
      </c>
      <c r="N137" s="95">
        <v>4000</v>
      </c>
      <c r="O137" s="95"/>
      <c r="P137" s="95"/>
      <c r="Q137" s="95"/>
      <c r="R137" s="95"/>
      <c r="S137" s="95"/>
      <c r="T137" s="95" t="s">
        <v>421</v>
      </c>
      <c r="U137" s="95">
        <v>5150</v>
      </c>
      <c r="V137" s="103"/>
      <c r="W137" s="95"/>
      <c r="X137" s="95">
        <v>170</v>
      </c>
      <c r="Y137" s="95"/>
      <c r="Z137" s="95">
        <v>122</v>
      </c>
      <c r="AA137" s="95"/>
      <c r="AB137" s="95"/>
      <c r="AC137" s="95" t="s">
        <v>422</v>
      </c>
      <c r="AD137" s="95">
        <v>1941</v>
      </c>
      <c r="AE137" s="95">
        <v>315</v>
      </c>
      <c r="AF137" s="98">
        <v>5250</v>
      </c>
      <c r="AG137" s="108" t="s">
        <v>423</v>
      </c>
      <c r="AH137" s="95"/>
      <c r="AI137" s="95"/>
      <c r="AJ137" s="95" t="s">
        <v>359</v>
      </c>
      <c r="AK137" s="95"/>
      <c r="AL137" s="95"/>
      <c r="AM137" s="95"/>
      <c r="AN137" s="95"/>
      <c r="AO137" s="95"/>
      <c r="AP137" s="98" t="s">
        <v>599</v>
      </c>
      <c r="AQ137" s="95">
        <v>2412</v>
      </c>
      <c r="AR137" s="95"/>
      <c r="AS137" s="95">
        <v>5038</v>
      </c>
      <c r="AT137" s="95">
        <v>1720</v>
      </c>
      <c r="AU137" s="95"/>
      <c r="AV137" s="95"/>
      <c r="AW137" s="95"/>
      <c r="AX137" s="96"/>
      <c r="AY137" s="99"/>
      <c r="AZ137" s="98"/>
      <c r="BA137" s="95"/>
      <c r="BB137" s="95" t="s">
        <v>599</v>
      </c>
      <c r="BC137" s="95">
        <v>2000</v>
      </c>
      <c r="BD137" s="95"/>
      <c r="BE137" s="95">
        <v>5000</v>
      </c>
      <c r="BF137" s="108" t="s">
        <v>600</v>
      </c>
      <c r="BG137" s="95"/>
      <c r="BH137" s="95"/>
      <c r="BI137" s="95"/>
      <c r="BJ137" s="98"/>
      <c r="BK137" s="95"/>
      <c r="BL137" s="95"/>
      <c r="BM137" s="95"/>
      <c r="BN137" s="95" t="s">
        <v>599</v>
      </c>
      <c r="BO137" s="95">
        <v>2000</v>
      </c>
      <c r="BP137" s="95"/>
      <c r="BQ137" s="95">
        <v>5000</v>
      </c>
      <c r="BR137" s="108" t="s">
        <v>600</v>
      </c>
      <c r="BS137" s="95"/>
      <c r="BT137" s="98"/>
      <c r="BU137" s="95"/>
      <c r="BV137" s="95"/>
      <c r="BW137" s="95"/>
      <c r="BX137" s="95"/>
      <c r="BY137" s="95" t="s">
        <v>599</v>
      </c>
      <c r="BZ137" s="95">
        <v>2000</v>
      </c>
      <c r="CA137" s="95"/>
      <c r="CB137" s="95" t="s">
        <v>601</v>
      </c>
      <c r="CC137" s="95">
        <v>5000</v>
      </c>
      <c r="CD137" s="101">
        <f>SUM(C137:CC137)</f>
        <v>47118</v>
      </c>
      <c r="CE137" s="101">
        <f>SUM($D137:$CC137)</f>
        <v>47118</v>
      </c>
    </row>
    <row r="138" spans="1:84" s="410" customFormat="1" ht="14.25" customHeight="1" x14ac:dyDescent="0.4">
      <c r="A138" s="751" t="s">
        <v>424</v>
      </c>
      <c r="B138" s="752"/>
      <c r="C138" s="137"/>
      <c r="D138" s="135"/>
      <c r="E138" s="135"/>
      <c r="F138" s="135"/>
      <c r="G138" s="135"/>
      <c r="H138" s="135"/>
      <c r="I138" s="135"/>
      <c r="J138" s="135"/>
      <c r="K138" s="135"/>
      <c r="L138" s="136"/>
      <c r="M138" s="137" t="s">
        <v>425</v>
      </c>
      <c r="N138" s="135">
        <v>307</v>
      </c>
      <c r="O138" s="139"/>
      <c r="P138" s="139"/>
      <c r="Q138" s="135"/>
      <c r="R138" s="135"/>
      <c r="S138" s="135"/>
      <c r="T138" s="135"/>
      <c r="U138" s="135">
        <v>441</v>
      </c>
      <c r="V138" s="138"/>
      <c r="W138" s="135"/>
      <c r="X138" s="135" t="s">
        <v>426</v>
      </c>
      <c r="Y138" s="135"/>
      <c r="Z138" s="135" t="s">
        <v>427</v>
      </c>
      <c r="AA138" s="135"/>
      <c r="AB138" s="135"/>
      <c r="AC138" s="135">
        <v>13</v>
      </c>
      <c r="AD138" s="139"/>
      <c r="AE138" s="135"/>
      <c r="AF138" s="138">
        <v>1198</v>
      </c>
      <c r="AG138" s="135"/>
      <c r="AH138" s="135"/>
      <c r="AI138" s="135"/>
      <c r="AJ138" s="135">
        <v>238</v>
      </c>
      <c r="AK138" s="135"/>
      <c r="AL138" s="135"/>
      <c r="AM138" s="164"/>
      <c r="AN138" s="135">
        <v>-494.18999999994412</v>
      </c>
      <c r="AO138" s="135"/>
      <c r="AP138" s="138"/>
      <c r="AQ138" s="135"/>
      <c r="AR138" s="135"/>
      <c r="AS138" s="135">
        <v>120</v>
      </c>
      <c r="AT138" s="139" t="s">
        <v>428</v>
      </c>
      <c r="AU138" s="135"/>
      <c r="AV138" s="135"/>
      <c r="AW138" s="135"/>
      <c r="AX138" s="245"/>
      <c r="AY138" s="140"/>
      <c r="AZ138" s="138"/>
      <c r="BA138" s="135"/>
      <c r="BB138" s="135"/>
      <c r="BC138" s="135"/>
      <c r="BD138" s="135"/>
      <c r="BE138" s="135">
        <v>1000</v>
      </c>
      <c r="BF138" s="139" t="s">
        <v>602</v>
      </c>
      <c r="BG138" s="135"/>
      <c r="BH138" s="135"/>
      <c r="BI138" s="135"/>
      <c r="BJ138" s="138"/>
      <c r="BK138" s="135"/>
      <c r="BL138" s="135"/>
      <c r="BM138" s="135"/>
      <c r="BN138" s="135"/>
      <c r="BO138" s="135"/>
      <c r="BP138" s="135"/>
      <c r="BQ138" s="135">
        <v>1000</v>
      </c>
      <c r="BR138" s="139" t="s">
        <v>602</v>
      </c>
      <c r="BS138" s="135"/>
      <c r="BT138" s="138"/>
      <c r="BU138" s="135"/>
      <c r="BV138" s="135"/>
      <c r="BW138" s="135"/>
      <c r="BX138" s="135"/>
      <c r="BY138" s="135"/>
      <c r="BZ138" s="135"/>
      <c r="CA138" s="135"/>
      <c r="CB138" s="135" t="s">
        <v>603</v>
      </c>
      <c r="CC138" s="135">
        <v>1000</v>
      </c>
      <c r="CD138" s="757">
        <f>+CE138+CE139</f>
        <v>7538.8100000000559</v>
      </c>
      <c r="CE138" s="142">
        <f>SUM($D138:$CC138)</f>
        <v>4822.8100000000559</v>
      </c>
    </row>
    <row r="139" spans="1:84" s="410" customFormat="1" ht="14.25" customHeight="1" x14ac:dyDescent="0.4">
      <c r="A139" s="753"/>
      <c r="B139" s="754"/>
      <c r="C139" s="122"/>
      <c r="D139" s="120"/>
      <c r="E139" s="120"/>
      <c r="F139" s="120"/>
      <c r="G139" s="120"/>
      <c r="H139" s="120"/>
      <c r="I139" s="120"/>
      <c r="J139" s="120"/>
      <c r="K139" s="120"/>
      <c r="L139" s="121"/>
      <c r="M139" s="122" t="s">
        <v>429</v>
      </c>
      <c r="N139" s="120">
        <v>2566</v>
      </c>
      <c r="O139" s="120"/>
      <c r="P139" s="120"/>
      <c r="Q139" s="120"/>
      <c r="R139" s="120"/>
      <c r="S139" s="120"/>
      <c r="T139" s="120" t="s">
        <v>430</v>
      </c>
      <c r="U139" s="120">
        <v>150</v>
      </c>
      <c r="V139" s="124"/>
      <c r="W139" s="120"/>
      <c r="X139" s="120"/>
      <c r="Y139" s="120"/>
      <c r="Z139" s="120"/>
      <c r="AA139" s="120"/>
      <c r="AB139" s="120"/>
      <c r="AC139" s="120" t="s">
        <v>431</v>
      </c>
      <c r="AD139" s="120"/>
      <c r="AE139" s="120"/>
      <c r="AF139" s="124"/>
      <c r="AG139" s="120"/>
      <c r="AH139" s="120"/>
      <c r="AI139" s="120"/>
      <c r="AJ139" s="120"/>
      <c r="AK139" s="120"/>
      <c r="AL139" s="120"/>
      <c r="AM139" s="120"/>
      <c r="AN139" s="120" t="s">
        <v>834</v>
      </c>
      <c r="AO139" s="120"/>
      <c r="AP139" s="124"/>
      <c r="AQ139" s="120"/>
      <c r="AR139" s="120"/>
      <c r="AS139" s="123" t="s">
        <v>432</v>
      </c>
      <c r="AT139" s="120"/>
      <c r="AU139" s="120"/>
      <c r="AV139" s="120"/>
      <c r="AW139" s="120"/>
      <c r="AX139" s="121"/>
      <c r="AY139" s="125"/>
      <c r="AZ139" s="124"/>
      <c r="BA139" s="120"/>
      <c r="BB139" s="120"/>
      <c r="BC139" s="120"/>
      <c r="BD139" s="120"/>
      <c r="BE139" s="120"/>
      <c r="BF139" s="120"/>
      <c r="BG139" s="120"/>
      <c r="BH139" s="120"/>
      <c r="BI139" s="120"/>
      <c r="BJ139" s="124"/>
      <c r="BK139" s="120"/>
      <c r="BL139" s="120"/>
      <c r="BM139" s="120"/>
      <c r="BN139" s="120"/>
      <c r="BO139" s="120"/>
      <c r="BP139" s="120"/>
      <c r="BQ139" s="120"/>
      <c r="BR139" s="120"/>
      <c r="BS139" s="120"/>
      <c r="BT139" s="124"/>
      <c r="BU139" s="120"/>
      <c r="BV139" s="120"/>
      <c r="BW139" s="120"/>
      <c r="BX139" s="120"/>
      <c r="BY139" s="120"/>
      <c r="BZ139" s="120"/>
      <c r="CA139" s="120"/>
      <c r="CB139" s="120"/>
      <c r="CC139" s="120"/>
      <c r="CD139" s="758"/>
      <c r="CE139" s="127">
        <f>SUM($D139:$CC139)</f>
        <v>2716</v>
      </c>
    </row>
    <row r="140" spans="1:84" s="410" customFormat="1" ht="14.25" customHeight="1" x14ac:dyDescent="0.4">
      <c r="A140" s="755"/>
      <c r="B140" s="756"/>
      <c r="C140" s="128"/>
      <c r="D140" s="128"/>
      <c r="E140" s="128"/>
      <c r="F140" s="128"/>
      <c r="G140" s="128"/>
      <c r="H140" s="128"/>
      <c r="I140" s="128"/>
      <c r="J140" s="128"/>
      <c r="K140" s="128"/>
      <c r="L140" s="129"/>
      <c r="M140" s="130" t="s">
        <v>433</v>
      </c>
      <c r="N140" s="128">
        <v>9394</v>
      </c>
      <c r="O140" s="128"/>
      <c r="P140" s="128"/>
      <c r="Q140" s="128"/>
      <c r="R140" s="128"/>
      <c r="S140" s="128"/>
      <c r="T140" s="128"/>
      <c r="U140" s="128"/>
      <c r="V140" s="132"/>
      <c r="W140" s="128"/>
      <c r="X140" s="128"/>
      <c r="Y140" s="128"/>
      <c r="Z140" s="128"/>
      <c r="AA140" s="128"/>
      <c r="AB140" s="128"/>
      <c r="AC140" s="128"/>
      <c r="AD140" s="128"/>
      <c r="AE140" s="128"/>
      <c r="AF140" s="132"/>
      <c r="AG140" s="128"/>
      <c r="AH140" s="128"/>
      <c r="AI140" s="128"/>
      <c r="AJ140" s="128"/>
      <c r="AK140" s="128"/>
      <c r="AL140" s="128"/>
      <c r="AM140" s="128"/>
      <c r="AN140" s="128"/>
      <c r="AO140" s="128"/>
      <c r="AP140" s="132"/>
      <c r="AQ140" s="128"/>
      <c r="AR140" s="128"/>
      <c r="AS140" s="128"/>
      <c r="AT140" s="128"/>
      <c r="AU140" s="128"/>
      <c r="AV140" s="128"/>
      <c r="AW140" s="128"/>
      <c r="AX140" s="129"/>
      <c r="AY140" s="153"/>
      <c r="AZ140" s="132"/>
      <c r="BA140" s="128"/>
      <c r="BB140" s="128"/>
      <c r="BC140" s="128"/>
      <c r="BD140" s="128"/>
      <c r="BE140" s="128"/>
      <c r="BF140" s="128"/>
      <c r="BG140" s="128"/>
      <c r="BH140" s="128"/>
      <c r="BI140" s="128"/>
      <c r="BJ140" s="132"/>
      <c r="BK140" s="128"/>
      <c r="BL140" s="128"/>
      <c r="BM140" s="128"/>
      <c r="BN140" s="128"/>
      <c r="BO140" s="128"/>
      <c r="BP140" s="128"/>
      <c r="BQ140" s="128"/>
      <c r="BR140" s="128"/>
      <c r="BS140" s="128"/>
      <c r="BT140" s="132"/>
      <c r="BU140" s="128"/>
      <c r="BV140" s="128"/>
      <c r="BW140" s="128"/>
      <c r="BX140" s="128"/>
      <c r="BY140" s="128"/>
      <c r="BZ140" s="128"/>
      <c r="CA140" s="128"/>
      <c r="CB140" s="128"/>
      <c r="CC140" s="128"/>
      <c r="CD140" s="101">
        <f>SUM(C140:CC140)</f>
        <v>9394</v>
      </c>
      <c r="CE140" s="101">
        <f>SUM(D140:CD140)</f>
        <v>18788</v>
      </c>
    </row>
    <row r="141" spans="1:84" s="410" customFormat="1" ht="14.25" customHeight="1" thickBot="1" x14ac:dyDescent="0.45">
      <c r="A141" s="759"/>
      <c r="B141" s="760"/>
      <c r="C141" s="95"/>
      <c r="D141" s="95"/>
      <c r="E141" s="95"/>
      <c r="F141" s="95"/>
      <c r="G141" s="95"/>
      <c r="H141" s="95"/>
      <c r="I141" s="95"/>
      <c r="J141" s="95"/>
      <c r="K141" s="95"/>
      <c r="L141" s="96"/>
      <c r="M141" s="97"/>
      <c r="N141" s="95"/>
      <c r="O141" s="95"/>
      <c r="P141" s="95"/>
      <c r="Q141" s="95"/>
      <c r="R141" s="95"/>
      <c r="S141" s="95"/>
      <c r="T141" s="95"/>
      <c r="U141" s="95"/>
      <c r="V141" s="98"/>
      <c r="W141" s="95"/>
      <c r="X141" s="95"/>
      <c r="Y141" s="95"/>
      <c r="Z141" s="95"/>
      <c r="AA141" s="95"/>
      <c r="AB141" s="95"/>
      <c r="AC141" s="95"/>
      <c r="AD141" s="95"/>
      <c r="AE141" s="95"/>
      <c r="AF141" s="98"/>
      <c r="AG141" s="95"/>
      <c r="AH141" s="95"/>
      <c r="AI141" s="95"/>
      <c r="AJ141" s="95"/>
      <c r="AK141" s="95"/>
      <c r="AL141" s="95"/>
      <c r="AM141" s="95"/>
      <c r="AN141" s="95"/>
      <c r="AO141" s="95"/>
      <c r="AP141" s="98"/>
      <c r="AQ141" s="95"/>
      <c r="AR141" s="95"/>
      <c r="AS141" s="95"/>
      <c r="AT141" s="95"/>
      <c r="AU141" s="95"/>
      <c r="AV141" s="95"/>
      <c r="AW141" s="95"/>
      <c r="AX141" s="96"/>
      <c r="AY141" s="99"/>
      <c r="AZ141" s="98"/>
      <c r="BA141" s="95"/>
      <c r="BB141" s="95"/>
      <c r="BC141" s="95"/>
      <c r="BD141" s="95"/>
      <c r="BE141" s="95"/>
      <c r="BF141" s="95"/>
      <c r="BG141" s="95"/>
      <c r="BH141" s="95"/>
      <c r="BI141" s="95"/>
      <c r="BJ141" s="98"/>
      <c r="BK141" s="95"/>
      <c r="BL141" s="95"/>
      <c r="BM141" s="95"/>
      <c r="BN141" s="95"/>
      <c r="BO141" s="95"/>
      <c r="BP141" s="95"/>
      <c r="BQ141" s="95"/>
      <c r="BR141" s="95"/>
      <c r="BS141" s="95"/>
      <c r="BT141" s="98"/>
      <c r="BU141" s="95"/>
      <c r="BV141" s="95"/>
      <c r="BW141" s="95"/>
      <c r="BX141" s="95"/>
      <c r="BY141" s="95"/>
      <c r="BZ141" s="95"/>
      <c r="CA141" s="95"/>
      <c r="CB141" s="95"/>
      <c r="CC141" s="95"/>
      <c r="CD141" s="101">
        <f>SUM(C141:CC141)</f>
        <v>0</v>
      </c>
      <c r="CE141" s="101">
        <f>SUM(D141:CD141)</f>
        <v>0</v>
      </c>
    </row>
    <row r="142" spans="1:84" ht="14.25" customHeight="1" thickTop="1" x14ac:dyDescent="0.4">
      <c r="A142" s="761" t="s">
        <v>434</v>
      </c>
      <c r="B142" s="762"/>
      <c r="C142" s="241">
        <f t="shared" ref="C142:BN142" si="12">SUM(C137:C141)</f>
        <v>0</v>
      </c>
      <c r="D142" s="241">
        <f t="shared" si="12"/>
        <v>0</v>
      </c>
      <c r="E142" s="241">
        <f t="shared" si="12"/>
        <v>0</v>
      </c>
      <c r="F142" s="241">
        <f t="shared" si="12"/>
        <v>0</v>
      </c>
      <c r="G142" s="241">
        <f t="shared" si="12"/>
        <v>0</v>
      </c>
      <c r="H142" s="241">
        <f t="shared" si="12"/>
        <v>0</v>
      </c>
      <c r="I142" s="241">
        <f t="shared" si="12"/>
        <v>0</v>
      </c>
      <c r="J142" s="241">
        <f t="shared" si="12"/>
        <v>0</v>
      </c>
      <c r="K142" s="246">
        <f t="shared" si="12"/>
        <v>0</v>
      </c>
      <c r="L142" s="242">
        <f t="shared" si="12"/>
        <v>0</v>
      </c>
      <c r="M142" s="247">
        <f t="shared" si="12"/>
        <v>0</v>
      </c>
      <c r="N142" s="241">
        <f t="shared" si="12"/>
        <v>16267</v>
      </c>
      <c r="O142" s="241">
        <f t="shared" si="12"/>
        <v>0</v>
      </c>
      <c r="P142" s="241">
        <f t="shared" si="12"/>
        <v>0</v>
      </c>
      <c r="Q142" s="241">
        <f t="shared" si="12"/>
        <v>0</v>
      </c>
      <c r="R142" s="241">
        <f t="shared" si="12"/>
        <v>0</v>
      </c>
      <c r="S142" s="241">
        <f t="shared" si="12"/>
        <v>0</v>
      </c>
      <c r="T142" s="241">
        <f t="shared" si="12"/>
        <v>0</v>
      </c>
      <c r="U142" s="241">
        <f t="shared" si="12"/>
        <v>5741</v>
      </c>
      <c r="V142" s="248">
        <f t="shared" si="12"/>
        <v>0</v>
      </c>
      <c r="W142" s="241">
        <f t="shared" si="12"/>
        <v>0</v>
      </c>
      <c r="X142" s="241">
        <f t="shared" si="12"/>
        <v>170</v>
      </c>
      <c r="Y142" s="241">
        <f t="shared" si="12"/>
        <v>0</v>
      </c>
      <c r="Z142" s="241">
        <f t="shared" si="12"/>
        <v>122</v>
      </c>
      <c r="AA142" s="241">
        <f t="shared" si="12"/>
        <v>0</v>
      </c>
      <c r="AB142" s="241">
        <f t="shared" si="12"/>
        <v>0</v>
      </c>
      <c r="AC142" s="241">
        <f t="shared" si="12"/>
        <v>13</v>
      </c>
      <c r="AD142" s="241">
        <f t="shared" si="12"/>
        <v>1941</v>
      </c>
      <c r="AE142" s="241">
        <f t="shared" si="12"/>
        <v>315</v>
      </c>
      <c r="AF142" s="248">
        <f t="shared" si="12"/>
        <v>6448</v>
      </c>
      <c r="AG142" s="241">
        <f t="shared" si="12"/>
        <v>0</v>
      </c>
      <c r="AH142" s="241">
        <f t="shared" si="12"/>
        <v>0</v>
      </c>
      <c r="AI142" s="241">
        <f t="shared" si="12"/>
        <v>0</v>
      </c>
      <c r="AJ142" s="241">
        <f t="shared" si="12"/>
        <v>238</v>
      </c>
      <c r="AK142" s="241">
        <f t="shared" si="12"/>
        <v>0</v>
      </c>
      <c r="AL142" s="241">
        <f t="shared" si="12"/>
        <v>0</v>
      </c>
      <c r="AM142" s="241">
        <f t="shared" si="12"/>
        <v>0</v>
      </c>
      <c r="AN142" s="241">
        <f t="shared" si="12"/>
        <v>-494.18999999994412</v>
      </c>
      <c r="AO142" s="241">
        <f t="shared" si="12"/>
        <v>0</v>
      </c>
      <c r="AP142" s="248">
        <f t="shared" si="12"/>
        <v>0</v>
      </c>
      <c r="AQ142" s="242">
        <f t="shared" si="12"/>
        <v>2412</v>
      </c>
      <c r="AR142" s="241">
        <f t="shared" si="12"/>
        <v>0</v>
      </c>
      <c r="AS142" s="241">
        <f t="shared" si="12"/>
        <v>5158</v>
      </c>
      <c r="AT142" s="241">
        <f t="shared" si="12"/>
        <v>1720</v>
      </c>
      <c r="AU142" s="241">
        <f t="shared" si="12"/>
        <v>0</v>
      </c>
      <c r="AV142" s="249">
        <f t="shared" si="12"/>
        <v>0</v>
      </c>
      <c r="AW142" s="241">
        <f t="shared" si="12"/>
        <v>0</v>
      </c>
      <c r="AX142" s="242">
        <f t="shared" si="12"/>
        <v>0</v>
      </c>
      <c r="AY142" s="243">
        <f>SUM(AY137:AY141)</f>
        <v>0</v>
      </c>
      <c r="AZ142" s="248">
        <f t="shared" si="12"/>
        <v>0</v>
      </c>
      <c r="BA142" s="241">
        <f t="shared" si="12"/>
        <v>0</v>
      </c>
      <c r="BB142" s="241">
        <f t="shared" si="12"/>
        <v>0</v>
      </c>
      <c r="BC142" s="241">
        <f t="shared" si="12"/>
        <v>2000</v>
      </c>
      <c r="BD142" s="241">
        <f t="shared" si="12"/>
        <v>0</v>
      </c>
      <c r="BE142" s="241">
        <f t="shared" si="12"/>
        <v>6000</v>
      </c>
      <c r="BF142" s="241">
        <f t="shared" si="12"/>
        <v>0</v>
      </c>
      <c r="BG142" s="241">
        <f t="shared" si="12"/>
        <v>0</v>
      </c>
      <c r="BH142" s="241">
        <f t="shared" si="12"/>
        <v>0</v>
      </c>
      <c r="BI142" s="241">
        <f t="shared" si="12"/>
        <v>0</v>
      </c>
      <c r="BJ142" s="248">
        <f t="shared" si="12"/>
        <v>0</v>
      </c>
      <c r="BK142" s="241">
        <f t="shared" si="12"/>
        <v>0</v>
      </c>
      <c r="BL142" s="241">
        <f t="shared" si="12"/>
        <v>0</v>
      </c>
      <c r="BM142" s="241">
        <f t="shared" si="12"/>
        <v>0</v>
      </c>
      <c r="BN142" s="241">
        <f t="shared" si="12"/>
        <v>0</v>
      </c>
      <c r="BO142" s="241">
        <f t="shared" ref="BO142:CE142" si="13">SUM(BO137:BO141)</f>
        <v>2000</v>
      </c>
      <c r="BP142" s="250">
        <f t="shared" si="13"/>
        <v>0</v>
      </c>
      <c r="BQ142" s="241">
        <f t="shared" si="13"/>
        <v>6000</v>
      </c>
      <c r="BR142" s="241">
        <f t="shared" si="13"/>
        <v>0</v>
      </c>
      <c r="BS142" s="241">
        <f t="shared" si="13"/>
        <v>0</v>
      </c>
      <c r="BT142" s="248">
        <f t="shared" si="13"/>
        <v>0</v>
      </c>
      <c r="BU142" s="241">
        <f t="shared" si="13"/>
        <v>0</v>
      </c>
      <c r="BV142" s="241">
        <f t="shared" si="13"/>
        <v>0</v>
      </c>
      <c r="BW142" s="241">
        <f t="shared" si="13"/>
        <v>0</v>
      </c>
      <c r="BX142" s="241">
        <f t="shared" si="13"/>
        <v>0</v>
      </c>
      <c r="BY142" s="241">
        <f t="shared" si="13"/>
        <v>0</v>
      </c>
      <c r="BZ142" s="249">
        <f t="shared" si="13"/>
        <v>2000</v>
      </c>
      <c r="CA142" s="241">
        <f t="shared" si="13"/>
        <v>0</v>
      </c>
      <c r="CB142" s="241">
        <f t="shared" si="13"/>
        <v>0</v>
      </c>
      <c r="CC142" s="249">
        <f t="shared" si="13"/>
        <v>6000</v>
      </c>
      <c r="CD142" s="244">
        <f t="shared" si="13"/>
        <v>64050.810000000056</v>
      </c>
      <c r="CE142" s="244">
        <f t="shared" si="13"/>
        <v>73444.810000000056</v>
      </c>
    </row>
    <row r="143" spans="1:84" ht="14.25" customHeight="1" x14ac:dyDescent="0.4">
      <c r="A143" s="251" t="s">
        <v>212</v>
      </c>
      <c r="B143" s="252"/>
      <c r="C143" s="252"/>
      <c r="D143" s="252"/>
      <c r="E143" s="252"/>
      <c r="F143" s="252"/>
      <c r="G143" s="252"/>
      <c r="H143" s="252"/>
      <c r="I143" s="252"/>
      <c r="J143" s="252"/>
      <c r="K143" s="252"/>
      <c r="L143" s="252"/>
      <c r="M143" s="252"/>
      <c r="N143" s="252"/>
      <c r="O143" s="252"/>
      <c r="P143" s="252"/>
      <c r="Q143" s="252"/>
      <c r="R143" s="252"/>
      <c r="S143" s="252"/>
      <c r="T143" s="252"/>
      <c r="U143" s="252"/>
      <c r="V143" s="252"/>
      <c r="W143" s="252"/>
      <c r="X143" s="252"/>
      <c r="Y143" s="252"/>
      <c r="Z143" s="252"/>
      <c r="AA143" s="252"/>
      <c r="AB143" s="252"/>
      <c r="AC143" s="252"/>
      <c r="AD143" s="252"/>
      <c r="AE143" s="252"/>
      <c r="AF143" s="252"/>
      <c r="AG143" s="252"/>
      <c r="AH143" s="252"/>
      <c r="AI143" s="252"/>
      <c r="AJ143" s="252"/>
      <c r="AK143" s="252"/>
      <c r="AL143" s="252"/>
      <c r="AM143" s="252"/>
      <c r="AN143" s="252"/>
      <c r="AO143" s="252"/>
      <c r="AP143" s="252"/>
      <c r="AQ143" s="252"/>
      <c r="AR143" s="252"/>
      <c r="AS143" s="252"/>
      <c r="AT143" s="252"/>
      <c r="AU143" s="252"/>
      <c r="AV143" s="252"/>
      <c r="AW143" s="252"/>
      <c r="AX143" s="252"/>
      <c r="AY143" s="253"/>
      <c r="AZ143" s="252"/>
      <c r="BA143" s="252"/>
      <c r="BB143" s="252"/>
      <c r="BC143" s="252"/>
      <c r="BD143" s="252"/>
      <c r="BE143" s="252"/>
      <c r="BF143" s="252"/>
      <c r="BG143" s="252"/>
      <c r="BH143" s="252"/>
      <c r="BI143" s="252"/>
      <c r="BJ143" s="252"/>
      <c r="BK143" s="252"/>
      <c r="BL143" s="252"/>
      <c r="BM143" s="252"/>
      <c r="BN143" s="252"/>
      <c r="BO143" s="252"/>
      <c r="BP143" s="252"/>
      <c r="BQ143" s="252"/>
      <c r="BR143" s="252"/>
      <c r="BS143" s="252"/>
      <c r="BT143" s="252"/>
      <c r="BU143" s="252"/>
      <c r="BV143" s="252"/>
      <c r="BW143" s="252"/>
      <c r="BX143" s="252"/>
      <c r="BY143" s="252"/>
      <c r="BZ143" s="252"/>
      <c r="CA143" s="252"/>
      <c r="CB143" s="252"/>
      <c r="CC143" s="252"/>
      <c r="CD143" s="254"/>
      <c r="CE143" s="254"/>
      <c r="CF143" s="24"/>
    </row>
    <row r="144" spans="1:84" s="410" customFormat="1" ht="14.25" customHeight="1" x14ac:dyDescent="0.4">
      <c r="A144" s="763" t="s">
        <v>822</v>
      </c>
      <c r="B144" s="764"/>
      <c r="C144" s="255">
        <f t="shared" ref="C144:BN144" si="14">+C87+C59+C142+C133</f>
        <v>28562.173160173159</v>
      </c>
      <c r="D144" s="255">
        <f t="shared" si="14"/>
        <v>16927.346601216243</v>
      </c>
      <c r="E144" s="255">
        <f t="shared" si="14"/>
        <v>436.66087500000003</v>
      </c>
      <c r="F144" s="255">
        <f t="shared" si="14"/>
        <v>147.28125</v>
      </c>
      <c r="G144" s="255">
        <f t="shared" si="14"/>
        <v>0</v>
      </c>
      <c r="H144" s="255">
        <f t="shared" si="14"/>
        <v>4587</v>
      </c>
      <c r="I144" s="255">
        <f t="shared" si="14"/>
        <v>400</v>
      </c>
      <c r="J144" s="255">
        <f t="shared" si="14"/>
        <v>7998</v>
      </c>
      <c r="K144" s="255">
        <f t="shared" si="14"/>
        <v>3649</v>
      </c>
      <c r="L144" s="256">
        <f t="shared" si="14"/>
        <v>16022</v>
      </c>
      <c r="M144" s="257">
        <f t="shared" si="14"/>
        <v>5499</v>
      </c>
      <c r="N144" s="255">
        <f t="shared" si="14"/>
        <v>209064</v>
      </c>
      <c r="O144" s="255">
        <f t="shared" si="14"/>
        <v>3643</v>
      </c>
      <c r="P144" s="255">
        <f t="shared" si="14"/>
        <v>1259</v>
      </c>
      <c r="Q144" s="255">
        <f t="shared" si="14"/>
        <v>14324</v>
      </c>
      <c r="R144" s="255">
        <f t="shared" si="14"/>
        <v>4272</v>
      </c>
      <c r="S144" s="255">
        <f t="shared" si="14"/>
        <v>1852</v>
      </c>
      <c r="T144" s="255">
        <f t="shared" si="14"/>
        <v>35748</v>
      </c>
      <c r="U144" s="255">
        <f t="shared" si="14"/>
        <v>208710</v>
      </c>
      <c r="V144" s="256">
        <f t="shared" si="14"/>
        <v>14686</v>
      </c>
      <c r="W144" s="257">
        <f t="shared" si="14"/>
        <v>48049</v>
      </c>
      <c r="X144" s="255">
        <f t="shared" si="14"/>
        <v>7099</v>
      </c>
      <c r="Y144" s="255">
        <f t="shared" si="14"/>
        <v>22505</v>
      </c>
      <c r="Z144" s="255">
        <f t="shared" si="14"/>
        <v>73706</v>
      </c>
      <c r="AA144" s="255">
        <f t="shared" si="14"/>
        <v>41990</v>
      </c>
      <c r="AB144" s="255">
        <f t="shared" si="14"/>
        <v>18742</v>
      </c>
      <c r="AC144" s="255">
        <f t="shared" si="14"/>
        <v>15319</v>
      </c>
      <c r="AD144" s="255">
        <f t="shared" si="14"/>
        <v>18210</v>
      </c>
      <c r="AE144" s="255">
        <f t="shared" si="14"/>
        <v>26159</v>
      </c>
      <c r="AF144" s="256">
        <f t="shared" si="14"/>
        <v>256325</v>
      </c>
      <c r="AG144" s="257">
        <f t="shared" si="14"/>
        <v>11612</v>
      </c>
      <c r="AH144" s="255">
        <f t="shared" si="14"/>
        <v>35334</v>
      </c>
      <c r="AI144" s="255">
        <f t="shared" si="14"/>
        <v>23713</v>
      </c>
      <c r="AJ144" s="255">
        <f t="shared" si="14"/>
        <v>8823</v>
      </c>
      <c r="AK144" s="255">
        <f t="shared" si="14"/>
        <v>54630</v>
      </c>
      <c r="AL144" s="255">
        <f t="shared" si="14"/>
        <v>71902</v>
      </c>
      <c r="AM144" s="255">
        <f t="shared" si="14"/>
        <v>34763</v>
      </c>
      <c r="AN144" s="255">
        <f>+AN87+AN59+AN142+AN133</f>
        <v>63772.810000000056</v>
      </c>
      <c r="AO144" s="255">
        <f t="shared" si="14"/>
        <v>14516</v>
      </c>
      <c r="AP144" s="256">
        <f t="shared" si="14"/>
        <v>8877</v>
      </c>
      <c r="AQ144" s="257">
        <f t="shared" si="14"/>
        <v>10025</v>
      </c>
      <c r="AR144" s="255">
        <f t="shared" si="14"/>
        <v>118534</v>
      </c>
      <c r="AS144" s="255">
        <f t="shared" si="14"/>
        <v>149607.00000000003</v>
      </c>
      <c r="AT144" s="255">
        <f t="shared" si="14"/>
        <v>27230</v>
      </c>
      <c r="AU144" s="255">
        <f t="shared" si="14"/>
        <v>84481</v>
      </c>
      <c r="AV144" s="255">
        <f t="shared" si="14"/>
        <v>43853</v>
      </c>
      <c r="AW144" s="255">
        <f t="shared" si="14"/>
        <v>316865</v>
      </c>
      <c r="AX144" s="570">
        <f t="shared" si="14"/>
        <v>25300</v>
      </c>
      <c r="AY144" s="258">
        <f>+AY87+AY59+AY142+AY133</f>
        <v>33610</v>
      </c>
      <c r="AZ144" s="256">
        <f t="shared" si="14"/>
        <v>16980</v>
      </c>
      <c r="BA144" s="257">
        <f t="shared" si="14"/>
        <v>120350</v>
      </c>
      <c r="BB144" s="255">
        <f t="shared" si="14"/>
        <v>19180</v>
      </c>
      <c r="BC144" s="255">
        <f t="shared" si="14"/>
        <v>10800</v>
      </c>
      <c r="BD144" s="255">
        <f t="shared" si="14"/>
        <v>11180</v>
      </c>
      <c r="BE144" s="255">
        <f t="shared" si="14"/>
        <v>255000</v>
      </c>
      <c r="BF144" s="255">
        <f t="shared" si="14"/>
        <v>17880</v>
      </c>
      <c r="BG144" s="255">
        <f t="shared" si="14"/>
        <v>10700</v>
      </c>
      <c r="BH144" s="255">
        <f t="shared" si="14"/>
        <v>16830</v>
      </c>
      <c r="BI144" s="255">
        <f t="shared" si="14"/>
        <v>9000</v>
      </c>
      <c r="BJ144" s="256">
        <f t="shared" si="14"/>
        <v>423380</v>
      </c>
      <c r="BK144" s="257">
        <f t="shared" si="14"/>
        <v>13100</v>
      </c>
      <c r="BL144" s="255">
        <f t="shared" si="14"/>
        <v>25580</v>
      </c>
      <c r="BM144" s="255">
        <f t="shared" si="14"/>
        <v>8500</v>
      </c>
      <c r="BN144" s="255">
        <f t="shared" si="14"/>
        <v>11680</v>
      </c>
      <c r="BO144" s="255">
        <f t="shared" ref="BO144:CE144" si="15">+BO87+BO59+BO142+BO133</f>
        <v>23450</v>
      </c>
      <c r="BP144" s="255">
        <f t="shared" si="15"/>
        <v>14390</v>
      </c>
      <c r="BQ144" s="255">
        <f t="shared" si="15"/>
        <v>257700</v>
      </c>
      <c r="BR144" s="255">
        <f t="shared" si="15"/>
        <v>18380</v>
      </c>
      <c r="BS144" s="255">
        <f t="shared" si="15"/>
        <v>21800</v>
      </c>
      <c r="BT144" s="256">
        <f t="shared" si="15"/>
        <v>14580</v>
      </c>
      <c r="BU144" s="257">
        <f t="shared" si="15"/>
        <v>9300</v>
      </c>
      <c r="BV144" s="255">
        <f t="shared" si="15"/>
        <v>15030</v>
      </c>
      <c r="BW144" s="255">
        <f t="shared" si="15"/>
        <v>17800</v>
      </c>
      <c r="BX144" s="255">
        <f t="shared" si="15"/>
        <v>83980</v>
      </c>
      <c r="BY144" s="255">
        <f t="shared" si="15"/>
        <v>22400</v>
      </c>
      <c r="BZ144" s="255">
        <f t="shared" si="15"/>
        <v>15380</v>
      </c>
      <c r="CA144" s="255">
        <f t="shared" si="15"/>
        <v>10700</v>
      </c>
      <c r="CB144" s="255">
        <f t="shared" si="15"/>
        <v>11880</v>
      </c>
      <c r="CC144" s="255">
        <f t="shared" si="15"/>
        <v>514760</v>
      </c>
      <c r="CD144" s="259">
        <f t="shared" si="15"/>
        <v>4251084.2415833594</v>
      </c>
      <c r="CE144" s="259">
        <f t="shared" si="15"/>
        <v>4336298.4915833594</v>
      </c>
      <c r="CF144" s="24"/>
    </row>
    <row r="145" spans="1:84" ht="14.25" customHeight="1" x14ac:dyDescent="0.4">
      <c r="A145" s="260"/>
      <c r="B145" s="252"/>
      <c r="C145" s="261"/>
      <c r="D145" s="261"/>
      <c r="E145" s="261"/>
      <c r="F145" s="261"/>
      <c r="G145" s="261"/>
      <c r="H145" s="261"/>
      <c r="I145" s="261"/>
      <c r="J145" s="261"/>
      <c r="K145" s="261"/>
      <c r="L145" s="262"/>
      <c r="M145" s="261"/>
      <c r="N145" s="261"/>
      <c r="O145" s="261"/>
      <c r="P145" s="261"/>
      <c r="Q145" s="261"/>
      <c r="R145" s="261"/>
      <c r="S145" s="261"/>
      <c r="T145" s="261"/>
      <c r="U145" s="261"/>
      <c r="V145" s="261"/>
      <c r="W145" s="261"/>
      <c r="X145" s="261"/>
      <c r="Y145" s="261"/>
      <c r="Z145" s="261"/>
      <c r="AA145" s="261"/>
      <c r="AB145" s="261"/>
      <c r="AC145" s="261"/>
      <c r="AD145" s="261"/>
      <c r="AE145" s="261"/>
      <c r="AF145" s="261"/>
      <c r="AG145" s="261"/>
      <c r="AH145" s="261"/>
      <c r="AI145" s="261"/>
      <c r="AJ145" s="261"/>
      <c r="AK145" s="261"/>
      <c r="AL145" s="261"/>
      <c r="AM145" s="261"/>
      <c r="AN145" s="261"/>
      <c r="AO145" s="261"/>
      <c r="AP145" s="261"/>
      <c r="AQ145" s="261"/>
      <c r="AR145" s="261"/>
      <c r="AS145" s="261"/>
      <c r="AT145" s="261"/>
      <c r="AU145" s="261"/>
      <c r="AV145" s="261"/>
      <c r="AW145" s="261"/>
      <c r="AX145" s="261"/>
      <c r="AY145" s="263"/>
      <c r="AZ145" s="261"/>
      <c r="BA145" s="261"/>
      <c r="BB145" s="261"/>
      <c r="BC145" s="261"/>
      <c r="BD145" s="261"/>
      <c r="BE145" s="261"/>
      <c r="BF145" s="261"/>
      <c r="BG145" s="261"/>
      <c r="BH145" s="261"/>
      <c r="BI145" s="261"/>
      <c r="BJ145" s="261"/>
      <c r="BK145" s="261"/>
      <c r="BL145" s="261"/>
      <c r="BM145" s="261"/>
      <c r="BN145" s="261"/>
      <c r="BO145" s="261"/>
      <c r="BP145" s="261"/>
      <c r="BQ145" s="261"/>
      <c r="BR145" s="261"/>
      <c r="BS145" s="261"/>
      <c r="BT145" s="261"/>
      <c r="BU145" s="261"/>
      <c r="BV145" s="261"/>
      <c r="BW145" s="261"/>
      <c r="BX145" s="261"/>
      <c r="BY145" s="261"/>
      <c r="BZ145" s="261"/>
      <c r="CA145" s="261"/>
      <c r="CB145" s="261"/>
      <c r="CC145" s="261"/>
      <c r="CD145" s="262"/>
      <c r="CE145" s="262"/>
      <c r="CF145" s="24"/>
    </row>
    <row r="146" spans="1:84" ht="14.25" customHeight="1" x14ac:dyDescent="0.4">
      <c r="A146" s="765" t="s">
        <v>436</v>
      </c>
      <c r="B146" s="766"/>
      <c r="C146" s="264">
        <f>+C144</f>
        <v>28562.173160173159</v>
      </c>
      <c r="D146" s="265">
        <f t="shared" ref="D146:BO146" si="16">+D144+C146</f>
        <v>45489.519761389398</v>
      </c>
      <c r="E146" s="265">
        <f t="shared" si="16"/>
        <v>45926.180636389399</v>
      </c>
      <c r="F146" s="265">
        <f t="shared" si="16"/>
        <v>46073.461886389399</v>
      </c>
      <c r="G146" s="265">
        <f>+G144+F146</f>
        <v>46073.461886389399</v>
      </c>
      <c r="H146" s="265">
        <f>+H144+G146</f>
        <v>50660.461886389399</v>
      </c>
      <c r="I146" s="265">
        <f t="shared" si="16"/>
        <v>51060.461886389399</v>
      </c>
      <c r="J146" s="265">
        <f t="shared" si="16"/>
        <v>59058.461886389399</v>
      </c>
      <c r="K146" s="265">
        <f>+K144+J146</f>
        <v>62707.461886389399</v>
      </c>
      <c r="L146" s="266">
        <f>+L144+K146</f>
        <v>78729.461886389399</v>
      </c>
      <c r="M146" s="267">
        <f t="shared" si="16"/>
        <v>84228.461886389399</v>
      </c>
      <c r="N146" s="265">
        <f t="shared" si="16"/>
        <v>293292.46188638941</v>
      </c>
      <c r="O146" s="265">
        <f>+O144+N146</f>
        <v>296935.46188638941</v>
      </c>
      <c r="P146" s="265">
        <f t="shared" si="16"/>
        <v>298194.46188638941</v>
      </c>
      <c r="Q146" s="265">
        <f>+Q144+P146</f>
        <v>312518.46188638941</v>
      </c>
      <c r="R146" s="265">
        <f t="shared" si="16"/>
        <v>316790.46188638941</v>
      </c>
      <c r="S146" s="265">
        <f t="shared" si="16"/>
        <v>318642.46188638941</v>
      </c>
      <c r="T146" s="265">
        <f t="shared" si="16"/>
        <v>354390.46188638941</v>
      </c>
      <c r="U146" s="265">
        <f t="shared" si="16"/>
        <v>563100.46188638941</v>
      </c>
      <c r="V146" s="601">
        <f t="shared" si="16"/>
        <v>577786.46188638941</v>
      </c>
      <c r="W146" s="267">
        <f t="shared" si="16"/>
        <v>625835.46188638941</v>
      </c>
      <c r="X146" s="265">
        <f t="shared" si="16"/>
        <v>632934.46188638941</v>
      </c>
      <c r="Y146" s="265">
        <f t="shared" si="16"/>
        <v>655439.46188638941</v>
      </c>
      <c r="Z146" s="265">
        <f t="shared" si="16"/>
        <v>729145.46188638941</v>
      </c>
      <c r="AA146" s="265">
        <f t="shared" si="16"/>
        <v>771135.46188638941</v>
      </c>
      <c r="AB146" s="265">
        <f t="shared" si="16"/>
        <v>789877.46188638941</v>
      </c>
      <c r="AC146" s="265">
        <f t="shared" si="16"/>
        <v>805196.46188638941</v>
      </c>
      <c r="AD146" s="265">
        <f t="shared" si="16"/>
        <v>823406.46188638941</v>
      </c>
      <c r="AE146" s="265">
        <f t="shared" si="16"/>
        <v>849565.46188638941</v>
      </c>
      <c r="AF146" s="601">
        <f t="shared" si="16"/>
        <v>1105890.4618863894</v>
      </c>
      <c r="AG146" s="267">
        <f t="shared" si="16"/>
        <v>1117502.4618863894</v>
      </c>
      <c r="AH146" s="265">
        <f t="shared" si="16"/>
        <v>1152836.4618863894</v>
      </c>
      <c r="AI146" s="265">
        <f t="shared" si="16"/>
        <v>1176549.4618863894</v>
      </c>
      <c r="AJ146" s="265">
        <f t="shared" si="16"/>
        <v>1185372.4618863894</v>
      </c>
      <c r="AK146" s="265">
        <f t="shared" si="16"/>
        <v>1240002.4618863894</v>
      </c>
      <c r="AL146" s="265">
        <f t="shared" si="16"/>
        <v>1311904.4618863894</v>
      </c>
      <c r="AM146" s="265">
        <f>+AM144+AL146</f>
        <v>1346667.4618863894</v>
      </c>
      <c r="AN146" s="265">
        <f>+AN144+AM146</f>
        <v>1410440.2718863895</v>
      </c>
      <c r="AO146" s="265">
        <f t="shared" si="16"/>
        <v>1424956.2718863895</v>
      </c>
      <c r="AP146" s="601">
        <f>+AP144+AO146</f>
        <v>1433833.2718863895</v>
      </c>
      <c r="AQ146" s="267">
        <f t="shared" si="16"/>
        <v>1443858.2718863895</v>
      </c>
      <c r="AR146" s="265">
        <f t="shared" si="16"/>
        <v>1562392.2718863895</v>
      </c>
      <c r="AS146" s="265">
        <f t="shared" si="16"/>
        <v>1711999.2718863895</v>
      </c>
      <c r="AT146" s="265">
        <f t="shared" si="16"/>
        <v>1739229.2718863895</v>
      </c>
      <c r="AU146" s="265">
        <f t="shared" si="16"/>
        <v>1823710.2718863895</v>
      </c>
      <c r="AV146" s="265">
        <f t="shared" si="16"/>
        <v>1867563.2718863895</v>
      </c>
      <c r="AW146" s="265">
        <f t="shared" si="16"/>
        <v>2184428.2718863897</v>
      </c>
      <c r="AX146" s="268">
        <f>+AX144+AW146</f>
        <v>2209728.2718863897</v>
      </c>
      <c r="AY146" s="269">
        <f>+AY144+AX146</f>
        <v>2243338.2718863897</v>
      </c>
      <c r="AZ146" s="601">
        <f>+AZ144+AY146</f>
        <v>2260318.2718863897</v>
      </c>
      <c r="BA146" s="267">
        <f t="shared" si="16"/>
        <v>2380668.2718863897</v>
      </c>
      <c r="BB146" s="265">
        <f t="shared" si="16"/>
        <v>2399848.2718863897</v>
      </c>
      <c r="BC146" s="265">
        <f t="shared" si="16"/>
        <v>2410648.2718863897</v>
      </c>
      <c r="BD146" s="265">
        <f t="shared" si="16"/>
        <v>2421828.2718863897</v>
      </c>
      <c r="BE146" s="265">
        <f t="shared" si="16"/>
        <v>2676828.2718863897</v>
      </c>
      <c r="BF146" s="265">
        <f t="shared" si="16"/>
        <v>2694708.2718863897</v>
      </c>
      <c r="BG146" s="265">
        <f t="shared" si="16"/>
        <v>2705408.2718863897</v>
      </c>
      <c r="BH146" s="265">
        <f t="shared" si="16"/>
        <v>2722238.2718863897</v>
      </c>
      <c r="BI146" s="265">
        <f t="shared" si="16"/>
        <v>2731238.2718863897</v>
      </c>
      <c r="BJ146" s="265">
        <f t="shared" si="16"/>
        <v>3154618.2718863897</v>
      </c>
      <c r="BK146" s="265">
        <f t="shared" si="16"/>
        <v>3167718.2718863897</v>
      </c>
      <c r="BL146" s="265">
        <f t="shared" si="16"/>
        <v>3193298.2718863897</v>
      </c>
      <c r="BM146" s="265">
        <f t="shared" si="16"/>
        <v>3201798.2718863897</v>
      </c>
      <c r="BN146" s="265">
        <f t="shared" si="16"/>
        <v>3213478.2718863897</v>
      </c>
      <c r="BO146" s="265">
        <f t="shared" si="16"/>
        <v>3236928.2718863897</v>
      </c>
      <c r="BP146" s="265">
        <f t="shared" ref="BP146:CC146" si="17">+BP144+BO146</f>
        <v>3251318.2718863897</v>
      </c>
      <c r="BQ146" s="265">
        <f t="shared" si="17"/>
        <v>3509018.2718863897</v>
      </c>
      <c r="BR146" s="265">
        <f t="shared" si="17"/>
        <v>3527398.2718863897</v>
      </c>
      <c r="BS146" s="265">
        <f t="shared" si="17"/>
        <v>3549198.2718863897</v>
      </c>
      <c r="BT146" s="601">
        <f t="shared" si="17"/>
        <v>3563778.2718863897</v>
      </c>
      <c r="BU146" s="267">
        <f t="shared" si="17"/>
        <v>3573078.2718863897</v>
      </c>
      <c r="BV146" s="265">
        <f t="shared" si="17"/>
        <v>3588108.2718863897</v>
      </c>
      <c r="BW146" s="265">
        <f t="shared" si="17"/>
        <v>3605908.2718863897</v>
      </c>
      <c r="BX146" s="265">
        <f t="shared" si="17"/>
        <v>3689888.2718863897</v>
      </c>
      <c r="BY146" s="265">
        <f t="shared" si="17"/>
        <v>3712288.2718863897</v>
      </c>
      <c r="BZ146" s="265">
        <f t="shared" si="17"/>
        <v>3727668.2718863897</v>
      </c>
      <c r="CA146" s="265">
        <f t="shared" si="17"/>
        <v>3738368.2718863897</v>
      </c>
      <c r="CB146" s="265">
        <f t="shared" si="17"/>
        <v>3750248.2718863897</v>
      </c>
      <c r="CC146" s="265">
        <f t="shared" si="17"/>
        <v>4265008.2718863897</v>
      </c>
      <c r="CD146" s="270" t="s">
        <v>437</v>
      </c>
      <c r="CE146" s="270" t="s">
        <v>437</v>
      </c>
      <c r="CF146" s="24"/>
    </row>
    <row r="147" spans="1:84" ht="14.25" customHeight="1" x14ac:dyDescent="0.4">
      <c r="A147" s="200" t="s">
        <v>212</v>
      </c>
      <c r="B147" s="201"/>
      <c r="C147" s="271"/>
      <c r="D147" s="261"/>
      <c r="E147" s="261"/>
      <c r="F147" s="261"/>
      <c r="G147" s="261"/>
      <c r="H147" s="261"/>
      <c r="I147" s="261"/>
      <c r="J147" s="261"/>
      <c r="K147" s="261"/>
      <c r="L147" s="262"/>
      <c r="M147" s="261"/>
      <c r="N147" s="261"/>
      <c r="O147" s="261"/>
      <c r="P147" s="261"/>
      <c r="Q147" s="261"/>
      <c r="R147" s="261"/>
      <c r="S147" s="261"/>
      <c r="T147" s="261"/>
      <c r="U147" s="261"/>
      <c r="V147" s="261"/>
      <c r="W147" s="261"/>
      <c r="X147" s="261"/>
      <c r="Y147" s="261"/>
      <c r="Z147" s="261"/>
      <c r="AA147" s="261"/>
      <c r="AB147" s="261"/>
      <c r="AC147" s="261"/>
      <c r="AD147" s="261"/>
      <c r="AE147" s="261"/>
      <c r="AF147" s="261"/>
      <c r="AG147" s="261"/>
      <c r="AH147" s="261"/>
      <c r="AI147" s="261"/>
      <c r="AJ147" s="261"/>
      <c r="AK147" s="261"/>
      <c r="AL147" s="261"/>
      <c r="AM147" s="261"/>
      <c r="AN147" s="261"/>
      <c r="AO147" s="261"/>
      <c r="AP147" s="261"/>
      <c r="AQ147" s="261"/>
      <c r="AR147" s="261"/>
      <c r="AS147" s="261"/>
      <c r="AT147" s="261"/>
      <c r="AU147" s="261"/>
      <c r="AV147" s="261"/>
      <c r="AW147" s="271"/>
      <c r="AX147" s="261"/>
      <c r="AY147" s="263"/>
      <c r="AZ147" s="261"/>
      <c r="BA147" s="261"/>
      <c r="BB147" s="261"/>
      <c r="BC147" s="261"/>
      <c r="BD147" s="261"/>
      <c r="BE147" s="261"/>
      <c r="BF147" s="261"/>
      <c r="BG147" s="261"/>
      <c r="BH147" s="261"/>
      <c r="BI147" s="261"/>
      <c r="BJ147" s="261"/>
      <c r="BK147" s="261"/>
      <c r="BL147" s="261"/>
      <c r="BM147" s="261"/>
      <c r="BN147" s="261"/>
      <c r="BO147" s="261"/>
      <c r="BP147" s="261"/>
      <c r="BQ147" s="261"/>
      <c r="BR147" s="261"/>
      <c r="BS147" s="261"/>
      <c r="BT147" s="261"/>
      <c r="BU147" s="261"/>
      <c r="BV147" s="261"/>
      <c r="BW147" s="261"/>
      <c r="BX147" s="261"/>
      <c r="BY147" s="261"/>
      <c r="BZ147" s="261"/>
      <c r="CA147" s="261"/>
      <c r="CB147" s="261"/>
      <c r="CC147" s="261"/>
      <c r="CD147" s="254"/>
      <c r="CE147" s="254"/>
      <c r="CF147" s="24"/>
    </row>
    <row r="148" spans="1:84" ht="14.25" customHeight="1" x14ac:dyDescent="0.4">
      <c r="A148" s="739" t="s">
        <v>438</v>
      </c>
      <c r="B148" s="740"/>
      <c r="C148" s="272">
        <f>+C144/310</f>
        <v>92.13604245217148</v>
      </c>
      <c r="D148" s="273">
        <f t="shared" ref="D148:F148" si="18">+D144/310</f>
        <v>54.604343874891107</v>
      </c>
      <c r="E148" s="273">
        <f t="shared" si="18"/>
        <v>1.4085834677419355</v>
      </c>
      <c r="F148" s="273">
        <f t="shared" si="18"/>
        <v>0.4751008064516129</v>
      </c>
      <c r="G148" s="273">
        <f>+G144/310</f>
        <v>0</v>
      </c>
      <c r="H148" s="273">
        <f>+H144/310</f>
        <v>14.796774193548387</v>
      </c>
      <c r="I148" s="273">
        <f t="shared" ref="I148:K148" si="19">+I144/310</f>
        <v>1.2903225806451613</v>
      </c>
      <c r="J148" s="273">
        <f t="shared" si="19"/>
        <v>25.8</v>
      </c>
      <c r="K148" s="273">
        <f t="shared" si="19"/>
        <v>11.770967741935484</v>
      </c>
      <c r="L148" s="274">
        <f>+L144/310</f>
        <v>51.683870967741939</v>
      </c>
      <c r="M148" s="275">
        <f t="shared" ref="M148:CA148" si="20">+M144/310</f>
        <v>17.738709677419354</v>
      </c>
      <c r="N148" s="273">
        <f t="shared" si="20"/>
        <v>674.4</v>
      </c>
      <c r="O148" s="273">
        <f t="shared" si="20"/>
        <v>11.751612903225807</v>
      </c>
      <c r="P148" s="273">
        <f t="shared" si="20"/>
        <v>4.0612903225806454</v>
      </c>
      <c r="Q148" s="273">
        <f t="shared" si="20"/>
        <v>46.206451612903223</v>
      </c>
      <c r="R148" s="273">
        <f t="shared" si="20"/>
        <v>13.780645161290323</v>
      </c>
      <c r="S148" s="273">
        <f t="shared" si="20"/>
        <v>5.9741935483870972</v>
      </c>
      <c r="T148" s="273">
        <f t="shared" si="20"/>
        <v>115.31612903225806</v>
      </c>
      <c r="U148" s="273">
        <f t="shared" si="20"/>
        <v>673.25806451612902</v>
      </c>
      <c r="V148" s="274">
        <f t="shared" si="20"/>
        <v>47.374193548387098</v>
      </c>
      <c r="W148" s="275">
        <f t="shared" si="20"/>
        <v>154.99677419354839</v>
      </c>
      <c r="X148" s="273">
        <f t="shared" si="20"/>
        <v>22.9</v>
      </c>
      <c r="Y148" s="273">
        <f t="shared" si="20"/>
        <v>72.596774193548384</v>
      </c>
      <c r="Z148" s="273">
        <f>+Z144/310</f>
        <v>237.76129032258063</v>
      </c>
      <c r="AA148" s="273">
        <f t="shared" si="20"/>
        <v>135.45161290322579</v>
      </c>
      <c r="AB148" s="273">
        <f>+AB144/310</f>
        <v>60.458064516129035</v>
      </c>
      <c r="AC148" s="273">
        <f t="shared" si="20"/>
        <v>49.416129032258063</v>
      </c>
      <c r="AD148" s="273">
        <f t="shared" si="20"/>
        <v>58.741935483870968</v>
      </c>
      <c r="AE148" s="273">
        <f t="shared" si="20"/>
        <v>84.383870967741942</v>
      </c>
      <c r="AF148" s="274">
        <f t="shared" si="20"/>
        <v>826.85483870967744</v>
      </c>
      <c r="AG148" s="275">
        <f t="shared" si="20"/>
        <v>37.458064516129035</v>
      </c>
      <c r="AH148" s="273">
        <f t="shared" si="20"/>
        <v>113.98064516129033</v>
      </c>
      <c r="AI148" s="273">
        <f t="shared" si="20"/>
        <v>76.49354838709678</v>
      </c>
      <c r="AJ148" s="273">
        <f t="shared" si="20"/>
        <v>28.461290322580645</v>
      </c>
      <c r="AK148" s="273">
        <f t="shared" si="20"/>
        <v>176.2258064516129</v>
      </c>
      <c r="AL148" s="273">
        <f t="shared" si="20"/>
        <v>231.94193548387096</v>
      </c>
      <c r="AM148" s="273">
        <f t="shared" si="20"/>
        <v>112.13870967741936</v>
      </c>
      <c r="AN148" s="273">
        <f t="shared" si="20"/>
        <v>205.71874193548405</v>
      </c>
      <c r="AO148" s="273">
        <f t="shared" si="20"/>
        <v>46.825806451612905</v>
      </c>
      <c r="AP148" s="274">
        <f t="shared" si="20"/>
        <v>28.635483870967743</v>
      </c>
      <c r="AQ148" s="275">
        <f t="shared" si="20"/>
        <v>32.338709677419352</v>
      </c>
      <c r="AR148" s="273">
        <f t="shared" si="20"/>
        <v>382.36774193548388</v>
      </c>
      <c r="AS148" s="273">
        <f t="shared" si="20"/>
        <v>482.60322580645169</v>
      </c>
      <c r="AT148" s="273">
        <f t="shared" si="20"/>
        <v>87.838709677419359</v>
      </c>
      <c r="AU148" s="273">
        <f t="shared" si="20"/>
        <v>272.51935483870966</v>
      </c>
      <c r="AV148" s="273">
        <f t="shared" si="20"/>
        <v>141.46129032258065</v>
      </c>
      <c r="AW148" s="273">
        <f t="shared" si="20"/>
        <v>1022.1451612903226</v>
      </c>
      <c r="AX148" s="276">
        <f t="shared" si="20"/>
        <v>81.612903225806448</v>
      </c>
      <c r="AY148" s="277">
        <f t="shared" si="20"/>
        <v>108.41935483870968</v>
      </c>
      <c r="AZ148" s="274">
        <f t="shared" si="20"/>
        <v>54.774193548387096</v>
      </c>
      <c r="BA148" s="275">
        <f t="shared" si="20"/>
        <v>388.22580645161293</v>
      </c>
      <c r="BB148" s="273">
        <f t="shared" si="20"/>
        <v>61.87096774193548</v>
      </c>
      <c r="BC148" s="273">
        <f t="shared" si="20"/>
        <v>34.838709677419352</v>
      </c>
      <c r="BD148" s="273">
        <f t="shared" si="20"/>
        <v>36.064516129032256</v>
      </c>
      <c r="BE148" s="273">
        <f t="shared" si="20"/>
        <v>822.58064516129036</v>
      </c>
      <c r="BF148" s="273">
        <f t="shared" si="20"/>
        <v>57.677419354838712</v>
      </c>
      <c r="BG148" s="273">
        <f t="shared" si="20"/>
        <v>34.516129032258064</v>
      </c>
      <c r="BH148" s="273">
        <f t="shared" si="20"/>
        <v>54.29032258064516</v>
      </c>
      <c r="BI148" s="273">
        <f t="shared" si="20"/>
        <v>29.032258064516128</v>
      </c>
      <c r="BJ148" s="274">
        <f t="shared" si="20"/>
        <v>1365.741935483871</v>
      </c>
      <c r="BK148" s="275">
        <f t="shared" si="20"/>
        <v>42.258064516129032</v>
      </c>
      <c r="BL148" s="273">
        <f t="shared" si="20"/>
        <v>82.516129032258064</v>
      </c>
      <c r="BM148" s="273">
        <f t="shared" si="20"/>
        <v>27.419354838709676</v>
      </c>
      <c r="BN148" s="273">
        <f t="shared" si="20"/>
        <v>37.677419354838712</v>
      </c>
      <c r="BO148" s="273">
        <f t="shared" si="20"/>
        <v>75.645161290322577</v>
      </c>
      <c r="BP148" s="273">
        <f t="shared" si="20"/>
        <v>46.41935483870968</v>
      </c>
      <c r="BQ148" s="273">
        <f t="shared" si="20"/>
        <v>831.29032258064512</v>
      </c>
      <c r="BR148" s="273">
        <f t="shared" si="20"/>
        <v>59.29032258064516</v>
      </c>
      <c r="BS148" s="273">
        <f t="shared" si="20"/>
        <v>70.322580645161295</v>
      </c>
      <c r="BT148" s="274">
        <f t="shared" si="20"/>
        <v>47.032258064516128</v>
      </c>
      <c r="BU148" s="275">
        <f t="shared" si="20"/>
        <v>30</v>
      </c>
      <c r="BV148" s="273">
        <f t="shared" si="20"/>
        <v>48.483870967741936</v>
      </c>
      <c r="BW148" s="273">
        <f t="shared" si="20"/>
        <v>57.41935483870968</v>
      </c>
      <c r="BX148" s="273">
        <f t="shared" si="20"/>
        <v>270.90322580645159</v>
      </c>
      <c r="BY148" s="273">
        <f t="shared" si="20"/>
        <v>72.258064516129039</v>
      </c>
      <c r="BZ148" s="273">
        <f t="shared" si="20"/>
        <v>49.612903225806448</v>
      </c>
      <c r="CA148" s="273">
        <f t="shared" si="20"/>
        <v>34.516129032258064</v>
      </c>
      <c r="CB148" s="273">
        <f t="shared" ref="CB148:CE148" si="21">+CB144/310</f>
        <v>38.322580645161288</v>
      </c>
      <c r="CC148" s="273">
        <f t="shared" si="21"/>
        <v>1660.516129032258</v>
      </c>
      <c r="CD148" s="278">
        <f t="shared" si="21"/>
        <v>13713.174972849547</v>
      </c>
      <c r="CE148" s="278">
        <f t="shared" si="21"/>
        <v>13988.059650268902</v>
      </c>
    </row>
    <row r="149" spans="1:84" ht="14.25" customHeight="1" x14ac:dyDescent="0.4">
      <c r="A149" s="741" t="s">
        <v>439</v>
      </c>
      <c r="B149" s="742"/>
      <c r="C149" s="275">
        <f>+C146/310</f>
        <v>92.13604245217148</v>
      </c>
      <c r="D149" s="275">
        <f>+D146/310</f>
        <v>146.74038632706257</v>
      </c>
      <c r="E149" s="275">
        <f t="shared" ref="E149:G149" si="22">+E146/310</f>
        <v>148.14896979480451</v>
      </c>
      <c r="F149" s="275">
        <f t="shared" si="22"/>
        <v>148.62407060125614</v>
      </c>
      <c r="G149" s="275">
        <f t="shared" si="22"/>
        <v>148.62407060125614</v>
      </c>
      <c r="H149" s="275">
        <f>+H146/310</f>
        <v>163.42084479480451</v>
      </c>
      <c r="I149" s="275">
        <f>+I146/310</f>
        <v>164.71116737544966</v>
      </c>
      <c r="J149" s="275">
        <f t="shared" ref="J149:AV149" si="23">+J146/310</f>
        <v>190.51116737544967</v>
      </c>
      <c r="K149" s="275">
        <f t="shared" si="23"/>
        <v>202.28213511738517</v>
      </c>
      <c r="L149" s="279">
        <f>+L146/310</f>
        <v>253.96600608512711</v>
      </c>
      <c r="M149" s="272">
        <f t="shared" si="23"/>
        <v>271.70471576254647</v>
      </c>
      <c r="N149" s="275">
        <f t="shared" si="23"/>
        <v>946.10471576254645</v>
      </c>
      <c r="O149" s="275">
        <f t="shared" si="23"/>
        <v>957.85632866577225</v>
      </c>
      <c r="P149" s="275">
        <f t="shared" si="23"/>
        <v>961.91761898835296</v>
      </c>
      <c r="Q149" s="275">
        <f t="shared" si="23"/>
        <v>1008.1240706012562</v>
      </c>
      <c r="R149" s="275">
        <f>+R146/310</f>
        <v>1021.9047157625465</v>
      </c>
      <c r="S149" s="275">
        <f t="shared" si="23"/>
        <v>1027.8789093109335</v>
      </c>
      <c r="T149" s="275">
        <f t="shared" si="23"/>
        <v>1143.1950383431918</v>
      </c>
      <c r="U149" s="275">
        <f t="shared" si="23"/>
        <v>1816.4531028593208</v>
      </c>
      <c r="V149" s="274">
        <f t="shared" si="23"/>
        <v>1863.8272964077078</v>
      </c>
      <c r="W149" s="275">
        <f t="shared" si="23"/>
        <v>2018.8240706012562</v>
      </c>
      <c r="X149" s="275">
        <f t="shared" si="23"/>
        <v>2041.7240706012562</v>
      </c>
      <c r="Y149" s="275">
        <f t="shared" si="23"/>
        <v>2114.3208447948045</v>
      </c>
      <c r="Z149" s="275">
        <f t="shared" si="23"/>
        <v>2352.0821351173854</v>
      </c>
      <c r="AA149" s="275">
        <f t="shared" si="23"/>
        <v>2487.5337480206108</v>
      </c>
      <c r="AB149" s="275">
        <f t="shared" si="23"/>
        <v>2547.9918125367399</v>
      </c>
      <c r="AC149" s="275">
        <f t="shared" si="23"/>
        <v>2597.407941568998</v>
      </c>
      <c r="AD149" s="275">
        <f t="shared" si="23"/>
        <v>2656.1498770528692</v>
      </c>
      <c r="AE149" s="275">
        <f t="shared" si="23"/>
        <v>2740.5337480206108</v>
      </c>
      <c r="AF149" s="274">
        <f t="shared" si="23"/>
        <v>3567.3885867302884</v>
      </c>
      <c r="AG149" s="275">
        <f t="shared" si="23"/>
        <v>3604.8466512464174</v>
      </c>
      <c r="AH149" s="275">
        <f t="shared" si="23"/>
        <v>3718.8272964077078</v>
      </c>
      <c r="AI149" s="275">
        <f t="shared" si="23"/>
        <v>3795.3208447948045</v>
      </c>
      <c r="AJ149" s="275">
        <f t="shared" si="23"/>
        <v>3823.7821351173852</v>
      </c>
      <c r="AK149" s="275">
        <f t="shared" si="23"/>
        <v>4000.0079415689979</v>
      </c>
      <c r="AL149" s="275">
        <f t="shared" si="23"/>
        <v>4231.9498770528689</v>
      </c>
      <c r="AM149" s="275">
        <f t="shared" si="23"/>
        <v>4344.0885867302886</v>
      </c>
      <c r="AN149" s="275">
        <f t="shared" si="23"/>
        <v>4549.8073286657727</v>
      </c>
      <c r="AO149" s="275">
        <f t="shared" si="23"/>
        <v>4596.6331351173858</v>
      </c>
      <c r="AP149" s="279">
        <f t="shared" si="23"/>
        <v>4625.2686189883534</v>
      </c>
      <c r="AQ149" s="272">
        <f t="shared" si="23"/>
        <v>4657.6073286657729</v>
      </c>
      <c r="AR149" s="275">
        <f t="shared" si="23"/>
        <v>5039.9750706012564</v>
      </c>
      <c r="AS149" s="275">
        <f t="shared" si="23"/>
        <v>5522.578296407708</v>
      </c>
      <c r="AT149" s="275">
        <f t="shared" si="23"/>
        <v>5610.4170060851275</v>
      </c>
      <c r="AU149" s="275">
        <f t="shared" si="23"/>
        <v>5882.9363609238371</v>
      </c>
      <c r="AV149" s="275">
        <f t="shared" si="23"/>
        <v>6024.3976512464178</v>
      </c>
      <c r="AW149" s="275">
        <f>+AW146/310</f>
        <v>7046.5428125367407</v>
      </c>
      <c r="AX149" s="279">
        <f t="shared" ref="AX149:CB149" si="24">+AX146/310</f>
        <v>7128.1557157625475</v>
      </c>
      <c r="AY149" s="277">
        <f t="shared" si="24"/>
        <v>7236.5750706012568</v>
      </c>
      <c r="AZ149" s="274">
        <f t="shared" si="24"/>
        <v>7291.3492641496441</v>
      </c>
      <c r="BA149" s="275">
        <f t="shared" si="24"/>
        <v>7679.5750706012568</v>
      </c>
      <c r="BB149" s="275">
        <f>+BB146/310</f>
        <v>7741.4460383431924</v>
      </c>
      <c r="BC149" s="275">
        <f t="shared" si="24"/>
        <v>7776.2847480206119</v>
      </c>
      <c r="BD149" s="275">
        <f t="shared" si="24"/>
        <v>7812.3492641496441</v>
      </c>
      <c r="BE149" s="275">
        <f t="shared" si="24"/>
        <v>8634.9299093109348</v>
      </c>
      <c r="BF149" s="275">
        <f t="shared" si="24"/>
        <v>8692.6073286657738</v>
      </c>
      <c r="BG149" s="275">
        <f t="shared" si="24"/>
        <v>8727.1234576980314</v>
      </c>
      <c r="BH149" s="275">
        <f t="shared" si="24"/>
        <v>8781.4137802786772</v>
      </c>
      <c r="BI149" s="275">
        <f t="shared" si="24"/>
        <v>8810.4460383431924</v>
      </c>
      <c r="BJ149" s="274">
        <f t="shared" si="24"/>
        <v>10176.187973827064</v>
      </c>
      <c r="BK149" s="275">
        <f t="shared" si="24"/>
        <v>10218.446038343192</v>
      </c>
      <c r="BL149" s="275">
        <f t="shared" si="24"/>
        <v>10300.96216737545</v>
      </c>
      <c r="BM149" s="275">
        <f t="shared" si="24"/>
        <v>10328.38152221416</v>
      </c>
      <c r="BN149" s="275">
        <f t="shared" si="24"/>
        <v>10366.058941568999</v>
      </c>
      <c r="BO149" s="275">
        <f t="shared" si="24"/>
        <v>10441.704102859321</v>
      </c>
      <c r="BP149" s="275">
        <f t="shared" si="24"/>
        <v>10488.123457698031</v>
      </c>
      <c r="BQ149" s="275">
        <f t="shared" si="24"/>
        <v>11319.413780278677</v>
      </c>
      <c r="BR149" s="275">
        <f t="shared" si="24"/>
        <v>11378.704102859321</v>
      </c>
      <c r="BS149" s="275">
        <f t="shared" si="24"/>
        <v>11449.026683504482</v>
      </c>
      <c r="BT149" s="274">
        <f t="shared" si="24"/>
        <v>11496.058941568999</v>
      </c>
      <c r="BU149" s="275">
        <f t="shared" si="24"/>
        <v>11526.058941568999</v>
      </c>
      <c r="BV149" s="275">
        <f t="shared" si="24"/>
        <v>11574.542812536742</v>
      </c>
      <c r="BW149" s="275">
        <f t="shared" si="24"/>
        <v>11631.96216737545</v>
      </c>
      <c r="BX149" s="275">
        <f t="shared" si="24"/>
        <v>11902.865393181903</v>
      </c>
      <c r="BY149" s="275">
        <f t="shared" si="24"/>
        <v>11975.123457698031</v>
      </c>
      <c r="BZ149" s="275">
        <f>+BZ146/310</f>
        <v>12024.736360923838</v>
      </c>
      <c r="CA149" s="275">
        <f t="shared" si="24"/>
        <v>12059.252489956096</v>
      </c>
      <c r="CB149" s="275">
        <f t="shared" si="24"/>
        <v>12097.575070601257</v>
      </c>
      <c r="CC149" s="275">
        <f>+CC146/310</f>
        <v>13758.091199633514</v>
      </c>
      <c r="CD149" s="280" t="s">
        <v>437</v>
      </c>
      <c r="CE149" s="280" t="s">
        <v>437</v>
      </c>
    </row>
    <row r="150" spans="1:84" ht="14.25" customHeight="1" x14ac:dyDescent="0.4">
      <c r="A150" s="743" t="s">
        <v>440</v>
      </c>
      <c r="B150" s="744"/>
      <c r="C150" s="281"/>
      <c r="D150" s="282"/>
      <c r="E150" s="281"/>
      <c r="F150" s="282"/>
      <c r="G150" s="281"/>
      <c r="H150" s="282"/>
      <c r="I150" s="281"/>
      <c r="J150" s="282"/>
      <c r="K150" s="281"/>
      <c r="L150" s="283"/>
      <c r="M150" s="284"/>
      <c r="N150" s="282"/>
      <c r="O150" s="281"/>
      <c r="P150" s="282"/>
      <c r="Q150" s="281"/>
      <c r="R150" s="282"/>
      <c r="S150" s="281"/>
      <c r="T150" s="282"/>
      <c r="U150" s="281"/>
      <c r="V150" s="285"/>
      <c r="W150" s="281"/>
      <c r="X150" s="281"/>
      <c r="Y150" s="282"/>
      <c r="Z150" s="281"/>
      <c r="AA150" s="282"/>
      <c r="AB150" s="281"/>
      <c r="AC150" s="282"/>
      <c r="AD150" s="281"/>
      <c r="AE150" s="282"/>
      <c r="AF150" s="285"/>
      <c r="AG150" s="281"/>
      <c r="AH150" s="281"/>
      <c r="AI150" s="282"/>
      <c r="AJ150" s="281"/>
      <c r="AK150" s="282"/>
      <c r="AL150" s="281"/>
      <c r="AM150" s="282"/>
      <c r="AN150" s="281"/>
      <c r="AO150" s="282"/>
      <c r="AP150" s="286"/>
      <c r="AQ150" s="284"/>
      <c r="AR150" s="281"/>
      <c r="AS150" s="282"/>
      <c r="AT150" s="281"/>
      <c r="AU150" s="282"/>
      <c r="AV150" s="281"/>
      <c r="AW150" s="281"/>
      <c r="AX150" s="283"/>
      <c r="AY150" s="287"/>
      <c r="AZ150" s="285"/>
      <c r="BA150" s="281"/>
      <c r="BB150" s="282"/>
      <c r="BC150" s="281"/>
      <c r="BD150" s="282"/>
      <c r="BE150" s="281"/>
      <c r="BF150" s="282"/>
      <c r="BG150" s="281"/>
      <c r="BH150" s="282"/>
      <c r="BI150" s="281"/>
      <c r="BJ150" s="285"/>
      <c r="BK150" s="281"/>
      <c r="BL150" s="282"/>
      <c r="BM150" s="281"/>
      <c r="BN150" s="282"/>
      <c r="BO150" s="281"/>
      <c r="BP150" s="282"/>
      <c r="BQ150" s="281"/>
      <c r="BR150" s="282"/>
      <c r="BS150" s="281"/>
      <c r="BT150" s="285"/>
      <c r="BU150" s="281"/>
      <c r="BV150" s="282"/>
      <c r="BW150" s="281"/>
      <c r="BX150" s="282"/>
      <c r="BY150" s="281"/>
      <c r="BZ150" s="282"/>
      <c r="CA150" s="282"/>
      <c r="CB150" s="281"/>
      <c r="CC150" s="282"/>
      <c r="CD150" s="51" t="s">
        <v>441</v>
      </c>
      <c r="CE150" s="51" t="s">
        <v>441</v>
      </c>
    </row>
    <row r="151" spans="1:84" ht="14.25" customHeight="1" x14ac:dyDescent="0.4">
      <c r="A151" s="745"/>
      <c r="B151" s="746"/>
      <c r="C151" s="288"/>
      <c r="D151" s="288"/>
      <c r="E151" s="288"/>
      <c r="F151" s="288"/>
      <c r="G151" s="288"/>
      <c r="H151" s="288"/>
      <c r="I151" s="288"/>
      <c r="J151" s="288"/>
      <c r="K151" s="288"/>
      <c r="L151" s="288"/>
      <c r="M151" s="288"/>
      <c r="N151" s="288"/>
      <c r="O151" s="288"/>
      <c r="P151" s="288"/>
      <c r="Q151" s="288"/>
      <c r="R151" s="288"/>
      <c r="S151" s="288"/>
      <c r="T151" s="288"/>
      <c r="U151" s="288"/>
      <c r="V151" s="288"/>
      <c r="W151" s="288"/>
      <c r="X151" s="288"/>
      <c r="Y151" s="288"/>
      <c r="Z151" s="288"/>
      <c r="AA151" s="288"/>
      <c r="AB151" s="288"/>
      <c r="AC151" s="288"/>
      <c r="AD151" s="288"/>
      <c r="AE151" s="288"/>
      <c r="AF151" s="288"/>
      <c r="AG151" s="288"/>
      <c r="AH151" s="288"/>
      <c r="AI151" s="288"/>
      <c r="AJ151" s="288"/>
      <c r="AK151" s="288"/>
      <c r="AL151" s="288"/>
      <c r="AM151" s="288"/>
      <c r="AN151" s="288"/>
      <c r="AO151" s="288"/>
      <c r="AP151" s="288"/>
      <c r="AQ151" s="288"/>
      <c r="AR151" s="288"/>
      <c r="AS151" s="288"/>
      <c r="AT151" s="288"/>
      <c r="AU151" s="288"/>
      <c r="AV151" s="288"/>
      <c r="AW151" s="288"/>
      <c r="AX151" s="288"/>
      <c r="AY151" s="289"/>
      <c r="AZ151" s="288"/>
      <c r="BA151" s="288"/>
      <c r="BB151" s="288"/>
      <c r="BC151" s="288"/>
      <c r="BD151" s="288"/>
      <c r="BE151" s="288"/>
      <c r="BF151" s="288"/>
      <c r="BG151" s="288"/>
      <c r="BH151" s="288"/>
      <c r="BI151" s="288"/>
      <c r="BJ151" s="288"/>
      <c r="BK151" s="288"/>
      <c r="BL151" s="288"/>
      <c r="BM151" s="288"/>
      <c r="BN151" s="288"/>
      <c r="BO151" s="288"/>
      <c r="BP151" s="288"/>
      <c r="BQ151" s="288"/>
      <c r="BR151" s="288"/>
      <c r="BS151" s="288"/>
      <c r="BT151" s="288"/>
      <c r="BU151" s="288"/>
      <c r="BV151" s="288"/>
      <c r="BW151" s="288"/>
      <c r="BX151" s="288"/>
      <c r="BY151" s="288"/>
      <c r="BZ151" s="288"/>
      <c r="CA151" s="288"/>
      <c r="CB151" s="288"/>
      <c r="CC151" s="288"/>
      <c r="CD151" s="290"/>
      <c r="CE151" s="290"/>
    </row>
    <row r="152" spans="1:84" ht="14.25" customHeight="1" x14ac:dyDescent="0.4">
      <c r="A152" s="747" t="s">
        <v>442</v>
      </c>
      <c r="B152" s="748"/>
      <c r="C152" s="91"/>
      <c r="D152" s="91"/>
      <c r="E152" s="91"/>
      <c r="F152" s="91"/>
      <c r="G152" s="91"/>
      <c r="H152" s="91"/>
      <c r="I152" s="91"/>
      <c r="J152" s="91"/>
      <c r="K152" s="91"/>
      <c r="L152" s="91"/>
      <c r="M152" s="91"/>
      <c r="N152" s="91"/>
      <c r="O152" s="91"/>
      <c r="P152" s="91"/>
      <c r="Q152" s="91"/>
      <c r="R152" s="91"/>
      <c r="S152" s="91"/>
      <c r="T152" s="91"/>
      <c r="U152" s="91"/>
      <c r="V152" s="91"/>
      <c r="W152" s="91"/>
      <c r="X152" s="91"/>
      <c r="Y152" s="91"/>
      <c r="Z152" s="91"/>
      <c r="AA152" s="91"/>
      <c r="AB152" s="91"/>
      <c r="AC152" s="91"/>
      <c r="AD152" s="91"/>
      <c r="AE152" s="91"/>
      <c r="AF152" s="91"/>
      <c r="AG152" s="91"/>
      <c r="AH152" s="91"/>
      <c r="AI152" s="91"/>
      <c r="AJ152" s="91"/>
      <c r="AK152" s="91"/>
      <c r="AL152" s="91"/>
      <c r="AM152" s="91"/>
      <c r="AN152" s="91"/>
      <c r="AO152" s="91"/>
      <c r="AP152" s="91"/>
      <c r="AQ152" s="91"/>
      <c r="AR152" s="91"/>
      <c r="AS152" s="91"/>
      <c r="AT152" s="91"/>
      <c r="AU152" s="91"/>
      <c r="AV152" s="91"/>
      <c r="AW152" s="91"/>
      <c r="AX152" s="91"/>
      <c r="AY152" s="93"/>
      <c r="AZ152" s="91"/>
      <c r="BA152" s="91"/>
      <c r="BB152" s="91"/>
      <c r="BC152" s="91"/>
      <c r="BD152" s="91"/>
      <c r="BE152" s="91"/>
      <c r="BF152" s="91"/>
      <c r="BG152" s="91"/>
      <c r="BH152" s="91"/>
      <c r="BI152" s="91"/>
      <c r="BJ152" s="91"/>
      <c r="BK152" s="91"/>
      <c r="BL152" s="91"/>
      <c r="BM152" s="91"/>
      <c r="BN152" s="91"/>
      <c r="BO152" s="91"/>
      <c r="BP152" s="91"/>
      <c r="BQ152" s="91"/>
      <c r="BR152" s="91"/>
      <c r="BS152" s="91"/>
      <c r="BT152" s="91"/>
      <c r="BU152" s="91"/>
      <c r="BV152" s="91"/>
      <c r="BW152" s="91"/>
      <c r="BX152" s="91"/>
      <c r="BY152" s="91"/>
      <c r="BZ152" s="91"/>
      <c r="CA152" s="91"/>
      <c r="CB152" s="91"/>
      <c r="CC152" s="91"/>
      <c r="CD152" s="291">
        <v>289664.47399999999</v>
      </c>
      <c r="CE152" s="291">
        <v>289664.47399999999</v>
      </c>
    </row>
    <row r="153" spans="1:84" ht="14.25" customHeight="1" x14ac:dyDescent="0.4">
      <c r="A153" s="749" t="s">
        <v>443</v>
      </c>
      <c r="B153" s="750"/>
      <c r="C153" s="292">
        <v>992</v>
      </c>
      <c r="D153" s="273">
        <v>2050</v>
      </c>
      <c r="E153" s="273">
        <f>+E164/1000</f>
        <v>1860</v>
      </c>
      <c r="F153" s="273">
        <f t="shared" ref="F153:L153" si="25">+F164/1000</f>
        <v>1860</v>
      </c>
      <c r="G153" s="273">
        <f t="shared" si="25"/>
        <v>1860</v>
      </c>
      <c r="H153" s="273">
        <f>+H164/1000</f>
        <v>7223</v>
      </c>
      <c r="I153" s="273">
        <f t="shared" si="25"/>
        <v>10256.4</v>
      </c>
      <c r="J153" s="273">
        <f t="shared" si="25"/>
        <v>10256.4</v>
      </c>
      <c r="K153" s="273">
        <f t="shared" si="25"/>
        <v>19651.2</v>
      </c>
      <c r="L153" s="274">
        <f t="shared" si="25"/>
        <v>19651.2</v>
      </c>
      <c r="M153" s="299">
        <f>+M164/1000</f>
        <v>41058.26</v>
      </c>
      <c r="N153" s="293">
        <f>+N164/1000</f>
        <v>49290</v>
      </c>
      <c r="O153" s="293">
        <f t="shared" ref="O153:V153" si="26">+O164/1000</f>
        <v>49290</v>
      </c>
      <c r="P153" s="293">
        <f t="shared" si="26"/>
        <v>49290</v>
      </c>
      <c r="Q153" s="293">
        <f t="shared" si="26"/>
        <v>49290</v>
      </c>
      <c r="R153" s="293">
        <f t="shared" si="26"/>
        <v>49290</v>
      </c>
      <c r="S153" s="293">
        <f t="shared" si="26"/>
        <v>49290</v>
      </c>
      <c r="T153" s="293">
        <f t="shared" si="26"/>
        <v>49290</v>
      </c>
      <c r="U153" s="293">
        <f t="shared" si="26"/>
        <v>49290</v>
      </c>
      <c r="V153" s="293">
        <f t="shared" si="26"/>
        <v>49290</v>
      </c>
      <c r="W153" s="592">
        <f>+W164/1000</f>
        <v>58078.5</v>
      </c>
      <c r="X153" s="293">
        <f>+X164/1000</f>
        <v>61008</v>
      </c>
      <c r="Y153" s="293">
        <f t="shared" ref="Y153:CB153" si="27">+Y164/1000</f>
        <v>61008</v>
      </c>
      <c r="Z153" s="293">
        <f t="shared" si="27"/>
        <v>61008</v>
      </c>
      <c r="AA153" s="293">
        <f t="shared" si="27"/>
        <v>61008</v>
      </c>
      <c r="AB153" s="293">
        <f t="shared" si="27"/>
        <v>61008</v>
      </c>
      <c r="AC153" s="293">
        <f t="shared" si="27"/>
        <v>61008</v>
      </c>
      <c r="AD153" s="293">
        <f t="shared" si="27"/>
        <v>61008</v>
      </c>
      <c r="AE153" s="293">
        <f t="shared" si="27"/>
        <v>61008</v>
      </c>
      <c r="AF153" s="274">
        <f t="shared" si="27"/>
        <v>61008</v>
      </c>
      <c r="AG153" s="299">
        <f t="shared" si="27"/>
        <v>61008</v>
      </c>
      <c r="AH153" s="293">
        <f t="shared" si="27"/>
        <v>61008</v>
      </c>
      <c r="AI153" s="293">
        <f t="shared" si="27"/>
        <v>61008</v>
      </c>
      <c r="AJ153" s="293">
        <f t="shared" si="27"/>
        <v>61008</v>
      </c>
      <c r="AK153" s="293">
        <f t="shared" si="27"/>
        <v>61008</v>
      </c>
      <c r="AL153" s="293">
        <f t="shared" si="27"/>
        <v>61008</v>
      </c>
      <c r="AM153" s="293">
        <f t="shared" si="27"/>
        <v>61008</v>
      </c>
      <c r="AN153" s="293">
        <f t="shared" si="27"/>
        <v>61008</v>
      </c>
      <c r="AO153" s="293">
        <f t="shared" si="27"/>
        <v>61008</v>
      </c>
      <c r="AP153" s="274">
        <f t="shared" si="27"/>
        <v>61008</v>
      </c>
      <c r="AQ153" s="299">
        <f t="shared" si="27"/>
        <v>61008</v>
      </c>
      <c r="AR153" s="293">
        <f t="shared" si="27"/>
        <v>61008</v>
      </c>
      <c r="AS153" s="293">
        <f t="shared" si="27"/>
        <v>61008</v>
      </c>
      <c r="AT153" s="293">
        <f t="shared" si="27"/>
        <v>61008</v>
      </c>
      <c r="AU153" s="293">
        <f t="shared" si="27"/>
        <v>61008</v>
      </c>
      <c r="AV153" s="293">
        <f t="shared" si="27"/>
        <v>61008</v>
      </c>
      <c r="AW153" s="293">
        <f t="shared" si="27"/>
        <v>61008</v>
      </c>
      <c r="AX153" s="294">
        <f t="shared" si="27"/>
        <v>61008</v>
      </c>
      <c r="AY153" s="295">
        <f>+AY164/1000</f>
        <v>61008</v>
      </c>
      <c r="AZ153" s="274">
        <f t="shared" si="27"/>
        <v>61008</v>
      </c>
      <c r="BA153" s="299">
        <f t="shared" si="27"/>
        <v>61008</v>
      </c>
      <c r="BB153" s="293">
        <f t="shared" si="27"/>
        <v>61008</v>
      </c>
      <c r="BC153" s="293">
        <f t="shared" si="27"/>
        <v>61008</v>
      </c>
      <c r="BD153" s="293">
        <f t="shared" si="27"/>
        <v>61008</v>
      </c>
      <c r="BE153" s="293">
        <f t="shared" si="27"/>
        <v>61008</v>
      </c>
      <c r="BF153" s="293">
        <f t="shared" si="27"/>
        <v>61008</v>
      </c>
      <c r="BG153" s="293">
        <f t="shared" si="27"/>
        <v>61008</v>
      </c>
      <c r="BH153" s="293">
        <f t="shared" si="27"/>
        <v>61008</v>
      </c>
      <c r="BI153" s="293">
        <f t="shared" si="27"/>
        <v>61008</v>
      </c>
      <c r="BJ153" s="274">
        <f t="shared" si="27"/>
        <v>61008</v>
      </c>
      <c r="BK153" s="299">
        <f t="shared" si="27"/>
        <v>61008</v>
      </c>
      <c r="BL153" s="293">
        <f t="shared" si="27"/>
        <v>61008</v>
      </c>
      <c r="BM153" s="293">
        <f t="shared" si="27"/>
        <v>61008</v>
      </c>
      <c r="BN153" s="293">
        <f t="shared" si="27"/>
        <v>61008</v>
      </c>
      <c r="BO153" s="293">
        <f t="shared" si="27"/>
        <v>61008</v>
      </c>
      <c r="BP153" s="293">
        <f t="shared" si="27"/>
        <v>61008</v>
      </c>
      <c r="BQ153" s="293">
        <f t="shared" si="27"/>
        <v>61008</v>
      </c>
      <c r="BR153" s="293">
        <f t="shared" si="27"/>
        <v>61008</v>
      </c>
      <c r="BS153" s="293">
        <f t="shared" si="27"/>
        <v>61008</v>
      </c>
      <c r="BT153" s="274">
        <f t="shared" si="27"/>
        <v>61008</v>
      </c>
      <c r="BU153" s="299">
        <f t="shared" si="27"/>
        <v>61008</v>
      </c>
      <c r="BV153" s="293">
        <f t="shared" si="27"/>
        <v>61008</v>
      </c>
      <c r="BW153" s="293">
        <f t="shared" si="27"/>
        <v>61008</v>
      </c>
      <c r="BX153" s="293">
        <f>+BX164/1000</f>
        <v>61008</v>
      </c>
      <c r="BY153" s="293">
        <f t="shared" ref="BY153" si="28">+BY164/1000</f>
        <v>61008</v>
      </c>
      <c r="BZ153" s="293">
        <f>+BZ164/1000</f>
        <v>61008</v>
      </c>
      <c r="CA153" s="293">
        <f>+CA164/1000</f>
        <v>61008</v>
      </c>
      <c r="CB153" s="293">
        <f t="shared" si="27"/>
        <v>61008</v>
      </c>
      <c r="CC153" s="293">
        <f>+CC164/1000</f>
        <v>61008</v>
      </c>
      <c r="CD153" s="291">
        <f>SUM(C153:CC153)</f>
        <v>4156870.96</v>
      </c>
      <c r="CE153" s="291"/>
    </row>
    <row r="154" spans="1:84" ht="14.25" customHeight="1" thickBot="1" x14ac:dyDescent="0.45">
      <c r="A154" s="731" t="s">
        <v>444</v>
      </c>
      <c r="B154" s="732"/>
      <c r="C154" s="296">
        <f t="shared" ref="C154:F154" si="29">+C180</f>
        <v>0</v>
      </c>
      <c r="D154" s="293">
        <f t="shared" si="29"/>
        <v>0</v>
      </c>
      <c r="E154" s="293">
        <f t="shared" si="29"/>
        <v>0</v>
      </c>
      <c r="F154" s="293">
        <f t="shared" si="29"/>
        <v>0</v>
      </c>
      <c r="G154" s="297">
        <f>+G180</f>
        <v>1198</v>
      </c>
      <c r="H154" s="293">
        <f>+H180</f>
        <v>773.89700000000005</v>
      </c>
      <c r="I154" s="293">
        <f t="shared" ref="I154:BW154" si="30">+I180</f>
        <v>663.98299999999995</v>
      </c>
      <c r="J154" s="293">
        <f t="shared" si="30"/>
        <v>2689.2629999999999</v>
      </c>
      <c r="K154" s="293">
        <f t="shared" si="30"/>
        <v>0</v>
      </c>
      <c r="L154" s="298">
        <f t="shared" si="30"/>
        <v>305.43099999999998</v>
      </c>
      <c r="M154" s="299">
        <f t="shared" si="30"/>
        <v>3354.0940000000001</v>
      </c>
      <c r="N154" s="293">
        <f t="shared" si="30"/>
        <v>105970.624</v>
      </c>
      <c r="O154" s="293">
        <f t="shared" si="30"/>
        <v>-35367.224999999999</v>
      </c>
      <c r="P154" s="293">
        <f t="shared" si="30"/>
        <v>-35881.087</v>
      </c>
      <c r="Q154" s="293">
        <f t="shared" si="30"/>
        <v>-25835.548999999999</v>
      </c>
      <c r="R154" s="293">
        <f>+R180</f>
        <v>1056.654</v>
      </c>
      <c r="S154" s="293">
        <f t="shared" si="30"/>
        <v>2289.84</v>
      </c>
      <c r="T154" s="293">
        <f t="shared" si="30"/>
        <v>1678.1759999999999</v>
      </c>
      <c r="U154" s="293">
        <f t="shared" si="30"/>
        <v>13489.25</v>
      </c>
      <c r="V154" s="298">
        <f t="shared" si="30"/>
        <v>1312.018</v>
      </c>
      <c r="W154" s="299">
        <f t="shared" si="30"/>
        <v>13519.922</v>
      </c>
      <c r="X154" s="293">
        <f t="shared" si="30"/>
        <v>1590.0129999999999</v>
      </c>
      <c r="Y154" s="293">
        <f t="shared" si="30"/>
        <v>1839.617</v>
      </c>
      <c r="Z154" s="293">
        <f t="shared" si="30"/>
        <v>1459.374</v>
      </c>
      <c r="AA154" s="293">
        <f t="shared" si="30"/>
        <v>1454.7919999999999</v>
      </c>
      <c r="AB154" s="293">
        <f>+AB180</f>
        <v>4518.0550000000003</v>
      </c>
      <c r="AC154" s="293">
        <f t="shared" si="30"/>
        <v>2254.19</v>
      </c>
      <c r="AD154" s="293">
        <f t="shared" si="30"/>
        <v>1212.2249999999999</v>
      </c>
      <c r="AE154" s="293">
        <f t="shared" si="30"/>
        <v>1878.663</v>
      </c>
      <c r="AF154" s="298">
        <f t="shared" si="30"/>
        <v>1651.537</v>
      </c>
      <c r="AG154" s="299">
        <f t="shared" si="30"/>
        <v>709.93399999999997</v>
      </c>
      <c r="AH154" s="293">
        <f t="shared" si="30"/>
        <v>14411.289000000001</v>
      </c>
      <c r="AI154" s="293">
        <f t="shared" si="30"/>
        <v>-5073.5559999999996</v>
      </c>
      <c r="AJ154" s="293">
        <f t="shared" si="30"/>
        <v>15.348000000000001</v>
      </c>
      <c r="AK154" s="293">
        <f t="shared" si="30"/>
        <v>46.773000000000003</v>
      </c>
      <c r="AL154" s="293">
        <f>+AL180</f>
        <v>295.63299999999998</v>
      </c>
      <c r="AM154" s="293">
        <f>+AM180</f>
        <v>1305.4010000000001</v>
      </c>
      <c r="AN154" s="293">
        <f>+AN180</f>
        <v>2969.8150000000001</v>
      </c>
      <c r="AO154" s="293">
        <f t="shared" si="30"/>
        <v>2200.933</v>
      </c>
      <c r="AP154" s="298">
        <f t="shared" si="30"/>
        <v>4525.3890000000001</v>
      </c>
      <c r="AQ154" s="299">
        <f t="shared" si="30"/>
        <v>2084.3409999999999</v>
      </c>
      <c r="AR154" s="293">
        <f t="shared" si="30"/>
        <v>2489.7649999999999</v>
      </c>
      <c r="AS154" s="293">
        <f t="shared" si="30"/>
        <v>6191.9</v>
      </c>
      <c r="AT154" s="293">
        <f t="shared" si="30"/>
        <v>2566.1289999999999</v>
      </c>
      <c r="AU154" s="293">
        <f t="shared" si="30"/>
        <v>1400.088</v>
      </c>
      <c r="AV154" s="293">
        <f>+AV180</f>
        <v>5122.6499999999996</v>
      </c>
      <c r="AW154" s="296">
        <f t="shared" si="30"/>
        <v>2643.6880000000001</v>
      </c>
      <c r="AX154" s="294">
        <f t="shared" si="30"/>
        <v>1840.85</v>
      </c>
      <c r="AY154" s="295">
        <f t="shared" si="30"/>
        <v>4275.7950000000001</v>
      </c>
      <c r="AZ154" s="298">
        <f t="shared" si="30"/>
        <v>2500</v>
      </c>
      <c r="BA154" s="299">
        <f t="shared" si="30"/>
        <v>2500</v>
      </c>
      <c r="BB154" s="293">
        <f t="shared" si="30"/>
        <v>2500</v>
      </c>
      <c r="BC154" s="293">
        <f t="shared" si="30"/>
        <v>2500</v>
      </c>
      <c r="BD154" s="293">
        <f t="shared" si="30"/>
        <v>2500</v>
      </c>
      <c r="BE154" s="293">
        <f t="shared" si="30"/>
        <v>2500</v>
      </c>
      <c r="BF154" s="293">
        <f>+BF180</f>
        <v>2500</v>
      </c>
      <c r="BG154" s="293">
        <f t="shared" si="30"/>
        <v>2500</v>
      </c>
      <c r="BH154" s="293">
        <f t="shared" si="30"/>
        <v>2500</v>
      </c>
      <c r="BI154" s="293">
        <f t="shared" si="30"/>
        <v>2500</v>
      </c>
      <c r="BJ154" s="298">
        <f t="shared" si="30"/>
        <v>2500</v>
      </c>
      <c r="BK154" s="299">
        <f t="shared" si="30"/>
        <v>2500</v>
      </c>
      <c r="BL154" s="293">
        <f t="shared" si="30"/>
        <v>2500</v>
      </c>
      <c r="BM154" s="293">
        <f t="shared" si="30"/>
        <v>2500</v>
      </c>
      <c r="BN154" s="293">
        <f t="shared" si="30"/>
        <v>2500</v>
      </c>
      <c r="BO154" s="293">
        <f t="shared" si="30"/>
        <v>2500</v>
      </c>
      <c r="BP154" s="293">
        <f>+BP180</f>
        <v>2500</v>
      </c>
      <c r="BQ154" s="293">
        <f t="shared" si="30"/>
        <v>2500</v>
      </c>
      <c r="BR154" s="293">
        <f t="shared" si="30"/>
        <v>2500</v>
      </c>
      <c r="BS154" s="293">
        <f t="shared" si="30"/>
        <v>2500</v>
      </c>
      <c r="BT154" s="298">
        <f t="shared" si="30"/>
        <v>2500</v>
      </c>
      <c r="BU154" s="299">
        <f t="shared" si="30"/>
        <v>2500</v>
      </c>
      <c r="BV154" s="293">
        <f t="shared" si="30"/>
        <v>2500</v>
      </c>
      <c r="BW154" s="293">
        <f t="shared" si="30"/>
        <v>2500</v>
      </c>
      <c r="BX154" s="293">
        <f t="shared" ref="BX154:CC154" si="31">+BX180</f>
        <v>2500</v>
      </c>
      <c r="BY154" s="293">
        <f t="shared" si="31"/>
        <v>2500</v>
      </c>
      <c r="BZ154" s="293">
        <f t="shared" si="31"/>
        <v>2500</v>
      </c>
      <c r="CA154" s="293">
        <f t="shared" si="31"/>
        <v>2500</v>
      </c>
      <c r="CB154" s="293">
        <f t="shared" si="31"/>
        <v>2500</v>
      </c>
      <c r="CC154" s="293">
        <f t="shared" si="31"/>
        <v>2500</v>
      </c>
      <c r="CD154" s="291">
        <f>SUM(C154:CC154)</f>
        <v>194097.92200000002</v>
      </c>
      <c r="CE154" s="291"/>
    </row>
    <row r="155" spans="1:84" ht="14.25" customHeight="1" thickTop="1" x14ac:dyDescent="0.4">
      <c r="A155" s="733" t="s">
        <v>823</v>
      </c>
      <c r="B155" s="734"/>
      <c r="C155" s="300">
        <f>+C154+C152+C153</f>
        <v>992</v>
      </c>
      <c r="D155" s="301">
        <f>SUM(D153:D154)</f>
        <v>2050</v>
      </c>
      <c r="E155" s="301">
        <f>SUM(E153:E154)</f>
        <v>1860</v>
      </c>
      <c r="F155" s="301">
        <f>SUM(F153:F154)</f>
        <v>1860</v>
      </c>
      <c r="G155" s="301">
        <f t="shared" ref="G155:I155" si="32">SUM(G153:G154)</f>
        <v>3058</v>
      </c>
      <c r="H155" s="301">
        <f>SUM(H153:H154)</f>
        <v>7996.8969999999999</v>
      </c>
      <c r="I155" s="301">
        <f t="shared" si="32"/>
        <v>10920.383</v>
      </c>
      <c r="J155" s="301">
        <f>SUM(J153:J154)</f>
        <v>12945.663</v>
      </c>
      <c r="K155" s="301">
        <f t="shared" ref="K155:BV155" si="33">SUM(K153:K154)</f>
        <v>19651.2</v>
      </c>
      <c r="L155" s="600">
        <f t="shared" si="33"/>
        <v>19956.631000000001</v>
      </c>
      <c r="M155" s="599">
        <f t="shared" si="33"/>
        <v>44412.353999999999</v>
      </c>
      <c r="N155" s="301">
        <f t="shared" si="33"/>
        <v>155260.62400000001</v>
      </c>
      <c r="O155" s="301">
        <f t="shared" si="33"/>
        <v>13922.775000000001</v>
      </c>
      <c r="P155" s="301">
        <f t="shared" si="33"/>
        <v>13408.913</v>
      </c>
      <c r="Q155" s="301">
        <f t="shared" si="33"/>
        <v>23454.451000000001</v>
      </c>
      <c r="R155" s="301">
        <f t="shared" si="33"/>
        <v>50346.654000000002</v>
      </c>
      <c r="S155" s="301">
        <f t="shared" si="33"/>
        <v>51579.839999999997</v>
      </c>
      <c r="T155" s="301">
        <f t="shared" si="33"/>
        <v>50968.175999999999</v>
      </c>
      <c r="U155" s="301">
        <f t="shared" si="33"/>
        <v>62779.25</v>
      </c>
      <c r="V155" s="301">
        <f t="shared" si="33"/>
        <v>50602.017999999996</v>
      </c>
      <c r="W155" s="301">
        <f t="shared" si="33"/>
        <v>71598.422000000006</v>
      </c>
      <c r="X155" s="301">
        <f t="shared" si="33"/>
        <v>62598.012999999999</v>
      </c>
      <c r="Y155" s="301">
        <f t="shared" si="33"/>
        <v>62847.616999999998</v>
      </c>
      <c r="Z155" s="301">
        <f t="shared" si="33"/>
        <v>62467.374000000003</v>
      </c>
      <c r="AA155" s="301">
        <f t="shared" si="33"/>
        <v>62462.792000000001</v>
      </c>
      <c r="AB155" s="301">
        <f t="shared" si="33"/>
        <v>65526.055</v>
      </c>
      <c r="AC155" s="301">
        <f t="shared" si="33"/>
        <v>63262.19</v>
      </c>
      <c r="AD155" s="301">
        <f t="shared" si="33"/>
        <v>62220.224999999999</v>
      </c>
      <c r="AE155" s="301">
        <f t="shared" si="33"/>
        <v>62886.663</v>
      </c>
      <c r="AF155" s="600">
        <f t="shared" si="33"/>
        <v>62659.536999999997</v>
      </c>
      <c r="AG155" s="599">
        <f t="shared" si="33"/>
        <v>61717.934000000001</v>
      </c>
      <c r="AH155" s="301">
        <f t="shared" si="33"/>
        <v>75419.289000000004</v>
      </c>
      <c r="AI155" s="301">
        <f t="shared" si="33"/>
        <v>55934.444000000003</v>
      </c>
      <c r="AJ155" s="301">
        <f t="shared" si="33"/>
        <v>61023.347999999998</v>
      </c>
      <c r="AK155" s="301">
        <f t="shared" si="33"/>
        <v>61054.773000000001</v>
      </c>
      <c r="AL155" s="301">
        <f t="shared" si="33"/>
        <v>61303.633000000002</v>
      </c>
      <c r="AM155" s="301">
        <f t="shared" si="33"/>
        <v>62313.400999999998</v>
      </c>
      <c r="AN155" s="301">
        <f t="shared" si="33"/>
        <v>63977.815000000002</v>
      </c>
      <c r="AO155" s="301">
        <f t="shared" si="33"/>
        <v>63208.932999999997</v>
      </c>
      <c r="AP155" s="600">
        <f t="shared" si="33"/>
        <v>65533.389000000003</v>
      </c>
      <c r="AQ155" s="599">
        <f t="shared" si="33"/>
        <v>63092.341</v>
      </c>
      <c r="AR155" s="301">
        <f t="shared" si="33"/>
        <v>63497.764999999999</v>
      </c>
      <c r="AS155" s="301">
        <f t="shared" si="33"/>
        <v>67199.899999999994</v>
      </c>
      <c r="AT155" s="301">
        <f t="shared" si="33"/>
        <v>63574.129000000001</v>
      </c>
      <c r="AU155" s="301">
        <f t="shared" si="33"/>
        <v>62408.088000000003</v>
      </c>
      <c r="AV155" s="301">
        <f t="shared" si="33"/>
        <v>66130.649999999994</v>
      </c>
      <c r="AW155" s="301">
        <f t="shared" si="33"/>
        <v>63651.688000000002</v>
      </c>
      <c r="AX155" s="594">
        <f t="shared" si="33"/>
        <v>62848.85</v>
      </c>
      <c r="AY155" s="302">
        <f>SUM(AY153:AY154)</f>
        <v>65283.794999999998</v>
      </c>
      <c r="AZ155" s="600">
        <f t="shared" si="33"/>
        <v>63508</v>
      </c>
      <c r="BA155" s="599">
        <f t="shared" si="33"/>
        <v>63508</v>
      </c>
      <c r="BB155" s="301">
        <f t="shared" si="33"/>
        <v>63508</v>
      </c>
      <c r="BC155" s="301">
        <f t="shared" si="33"/>
        <v>63508</v>
      </c>
      <c r="BD155" s="301">
        <f t="shared" si="33"/>
        <v>63508</v>
      </c>
      <c r="BE155" s="301">
        <f t="shared" si="33"/>
        <v>63508</v>
      </c>
      <c r="BF155" s="301">
        <f t="shared" si="33"/>
        <v>63508</v>
      </c>
      <c r="BG155" s="301">
        <f t="shared" si="33"/>
        <v>63508</v>
      </c>
      <c r="BH155" s="301">
        <f t="shared" si="33"/>
        <v>63508</v>
      </c>
      <c r="BI155" s="301">
        <f t="shared" si="33"/>
        <v>63508</v>
      </c>
      <c r="BJ155" s="600">
        <f t="shared" si="33"/>
        <v>63508</v>
      </c>
      <c r="BK155" s="599">
        <f t="shared" si="33"/>
        <v>63508</v>
      </c>
      <c r="BL155" s="301">
        <f t="shared" si="33"/>
        <v>63508</v>
      </c>
      <c r="BM155" s="301">
        <f t="shared" si="33"/>
        <v>63508</v>
      </c>
      <c r="BN155" s="301">
        <f t="shared" si="33"/>
        <v>63508</v>
      </c>
      <c r="BO155" s="301">
        <f t="shared" si="33"/>
        <v>63508</v>
      </c>
      <c r="BP155" s="301">
        <f t="shared" si="33"/>
        <v>63508</v>
      </c>
      <c r="BQ155" s="301">
        <f t="shared" si="33"/>
        <v>63508</v>
      </c>
      <c r="BR155" s="301">
        <f t="shared" si="33"/>
        <v>63508</v>
      </c>
      <c r="BS155" s="301">
        <f t="shared" si="33"/>
        <v>63508</v>
      </c>
      <c r="BT155" s="600">
        <f t="shared" si="33"/>
        <v>63508</v>
      </c>
      <c r="BU155" s="599">
        <f t="shared" si="33"/>
        <v>63508</v>
      </c>
      <c r="BV155" s="301">
        <f t="shared" si="33"/>
        <v>63508</v>
      </c>
      <c r="BW155" s="301">
        <f t="shared" ref="BW155:CC155" si="34">SUM(BW153:BW154)</f>
        <v>63508</v>
      </c>
      <c r="BX155" s="301">
        <f t="shared" si="34"/>
        <v>63508</v>
      </c>
      <c r="BY155" s="301">
        <f t="shared" si="34"/>
        <v>63508</v>
      </c>
      <c r="BZ155" s="301">
        <f t="shared" si="34"/>
        <v>63508</v>
      </c>
      <c r="CA155" s="301">
        <f t="shared" si="34"/>
        <v>63508</v>
      </c>
      <c r="CB155" s="301">
        <f t="shared" si="34"/>
        <v>63508</v>
      </c>
      <c r="CC155" s="301">
        <f t="shared" si="34"/>
        <v>63508</v>
      </c>
      <c r="CD155" s="303">
        <f>SUM(C155:CC155)</f>
        <v>4350968.8819999993</v>
      </c>
      <c r="CE155" s="303"/>
    </row>
    <row r="156" spans="1:84" ht="14.25" customHeight="1" x14ac:dyDescent="0.4">
      <c r="A156" s="735" t="s">
        <v>446</v>
      </c>
      <c r="B156" s="736"/>
      <c r="C156" s="304">
        <f>+C155</f>
        <v>992</v>
      </c>
      <c r="D156" s="293">
        <f>D155+C156</f>
        <v>3042</v>
      </c>
      <c r="E156" s="293">
        <f>E155+D156</f>
        <v>4902</v>
      </c>
      <c r="F156" s="293">
        <f t="shared" ref="F156:G156" si="35">F155+E156</f>
        <v>6762</v>
      </c>
      <c r="G156" s="293">
        <f t="shared" si="35"/>
        <v>9820</v>
      </c>
      <c r="H156" s="293">
        <f>H155+G156</f>
        <v>17816.897000000001</v>
      </c>
      <c r="I156" s="293">
        <f>I155+H156</f>
        <v>28737.279999999999</v>
      </c>
      <c r="J156" s="293">
        <f t="shared" ref="J156" si="36">J155+I156</f>
        <v>41682.942999999999</v>
      </c>
      <c r="K156" s="293">
        <f>K155+J156</f>
        <v>61334.142999999996</v>
      </c>
      <c r="L156" s="298">
        <f t="shared" ref="L156:BR156" si="37">L155+K156</f>
        <v>81290.774000000005</v>
      </c>
      <c r="M156" s="299">
        <f>M155+L156</f>
        <v>125703.128</v>
      </c>
      <c r="N156" s="293">
        <f t="shared" si="37"/>
        <v>280963.75199999998</v>
      </c>
      <c r="O156" s="293">
        <f t="shared" si="37"/>
        <v>294886.527</v>
      </c>
      <c r="P156" s="293">
        <f t="shared" si="37"/>
        <v>308295.44</v>
      </c>
      <c r="Q156" s="293">
        <f t="shared" si="37"/>
        <v>331749.891</v>
      </c>
      <c r="R156" s="293">
        <f t="shared" si="37"/>
        <v>382096.54499999998</v>
      </c>
      <c r="S156" s="293">
        <f t="shared" si="37"/>
        <v>433676.38500000001</v>
      </c>
      <c r="T156" s="293">
        <f t="shared" si="37"/>
        <v>484644.56099999999</v>
      </c>
      <c r="U156" s="293">
        <f t="shared" si="37"/>
        <v>547423.81099999999</v>
      </c>
      <c r="V156" s="298">
        <f t="shared" si="37"/>
        <v>598025.82900000003</v>
      </c>
      <c r="W156" s="299">
        <f t="shared" si="37"/>
        <v>669624.25100000005</v>
      </c>
      <c r="X156" s="293">
        <f t="shared" si="37"/>
        <v>732222.26400000008</v>
      </c>
      <c r="Y156" s="293">
        <f t="shared" si="37"/>
        <v>795069.88100000005</v>
      </c>
      <c r="Z156" s="293">
        <f t="shared" si="37"/>
        <v>857537.255</v>
      </c>
      <c r="AA156" s="293">
        <f t="shared" si="37"/>
        <v>920000.04700000002</v>
      </c>
      <c r="AB156" s="293">
        <f t="shared" si="37"/>
        <v>985526.10200000007</v>
      </c>
      <c r="AC156" s="293">
        <f t="shared" si="37"/>
        <v>1048788.2920000001</v>
      </c>
      <c r="AD156" s="293">
        <f t="shared" si="37"/>
        <v>1111008.5170000002</v>
      </c>
      <c r="AE156" s="293">
        <f t="shared" si="37"/>
        <v>1173895.1800000002</v>
      </c>
      <c r="AF156" s="298">
        <f t="shared" si="37"/>
        <v>1236554.7170000002</v>
      </c>
      <c r="AG156" s="299">
        <f t="shared" si="37"/>
        <v>1298272.6510000001</v>
      </c>
      <c r="AH156" s="293">
        <f t="shared" si="37"/>
        <v>1373691.9400000002</v>
      </c>
      <c r="AI156" s="293">
        <f t="shared" si="37"/>
        <v>1429626.3840000001</v>
      </c>
      <c r="AJ156" s="293">
        <f t="shared" si="37"/>
        <v>1490649.7320000001</v>
      </c>
      <c r="AK156" s="293">
        <f t="shared" si="37"/>
        <v>1551704.5050000001</v>
      </c>
      <c r="AL156" s="293">
        <f t="shared" si="37"/>
        <v>1613008.138</v>
      </c>
      <c r="AM156" s="293">
        <f t="shared" si="37"/>
        <v>1675321.5390000001</v>
      </c>
      <c r="AN156" s="293">
        <f t="shared" si="37"/>
        <v>1739299.3540000001</v>
      </c>
      <c r="AO156" s="293">
        <f t="shared" si="37"/>
        <v>1802508.287</v>
      </c>
      <c r="AP156" s="298">
        <f t="shared" si="37"/>
        <v>1868041.676</v>
      </c>
      <c r="AQ156" s="299">
        <f t="shared" si="37"/>
        <v>1931134.017</v>
      </c>
      <c r="AR156" s="293">
        <f t="shared" si="37"/>
        <v>1994631.7819999999</v>
      </c>
      <c r="AS156" s="293">
        <f t="shared" si="37"/>
        <v>2061831.6819999998</v>
      </c>
      <c r="AT156" s="293">
        <f t="shared" si="37"/>
        <v>2125405.8109999998</v>
      </c>
      <c r="AU156" s="293">
        <f t="shared" si="37"/>
        <v>2187813.8989999997</v>
      </c>
      <c r="AV156" s="293">
        <f t="shared" si="37"/>
        <v>2253944.5489999996</v>
      </c>
      <c r="AW156" s="293">
        <f t="shared" si="37"/>
        <v>2317596.2369999997</v>
      </c>
      <c r="AX156" s="595">
        <f>AX155+AW156</f>
        <v>2380445.0869999998</v>
      </c>
      <c r="AY156" s="295">
        <f t="shared" si="37"/>
        <v>2445728.8819999998</v>
      </c>
      <c r="AZ156" s="298">
        <f t="shared" si="37"/>
        <v>2509236.8819999998</v>
      </c>
      <c r="BA156" s="299">
        <f t="shared" si="37"/>
        <v>2572744.8819999998</v>
      </c>
      <c r="BB156" s="293">
        <f t="shared" si="37"/>
        <v>2636252.8819999998</v>
      </c>
      <c r="BC156" s="293">
        <f t="shared" si="37"/>
        <v>2699760.8819999998</v>
      </c>
      <c r="BD156" s="293">
        <f t="shared" si="37"/>
        <v>2763268.8819999998</v>
      </c>
      <c r="BE156" s="293">
        <f t="shared" si="37"/>
        <v>2826776.8819999998</v>
      </c>
      <c r="BF156" s="293">
        <f t="shared" si="37"/>
        <v>2890284.8819999998</v>
      </c>
      <c r="BG156" s="293">
        <f t="shared" si="37"/>
        <v>2953792.8819999998</v>
      </c>
      <c r="BH156" s="293">
        <f t="shared" si="37"/>
        <v>3017300.8819999998</v>
      </c>
      <c r="BI156" s="293">
        <f t="shared" si="37"/>
        <v>3080808.8819999998</v>
      </c>
      <c r="BJ156" s="298">
        <f t="shared" si="37"/>
        <v>3144316.8819999998</v>
      </c>
      <c r="BK156" s="299">
        <f t="shared" si="37"/>
        <v>3207824.8819999998</v>
      </c>
      <c r="BL156" s="293">
        <f t="shared" si="37"/>
        <v>3271332.8819999998</v>
      </c>
      <c r="BM156" s="293">
        <f t="shared" si="37"/>
        <v>3334840.8819999998</v>
      </c>
      <c r="BN156" s="293">
        <f t="shared" si="37"/>
        <v>3398348.8819999998</v>
      </c>
      <c r="BO156" s="293">
        <f t="shared" si="37"/>
        <v>3461856.8819999998</v>
      </c>
      <c r="BP156" s="293">
        <f t="shared" si="37"/>
        <v>3525364.8819999998</v>
      </c>
      <c r="BQ156" s="293">
        <f t="shared" si="37"/>
        <v>3588872.8819999998</v>
      </c>
      <c r="BR156" s="293">
        <f t="shared" si="37"/>
        <v>3652380.8819999998</v>
      </c>
      <c r="BS156" s="293">
        <f>BS155+BR156</f>
        <v>3715888.8819999998</v>
      </c>
      <c r="BT156" s="298">
        <f>BT155+BS156</f>
        <v>3779396.8819999998</v>
      </c>
      <c r="BU156" s="299">
        <f>BU155+BT156</f>
        <v>3842904.8819999998</v>
      </c>
      <c r="BV156" s="293">
        <f t="shared" ref="BV156:BZ156" si="38">BV155+BU156</f>
        <v>3906412.8819999998</v>
      </c>
      <c r="BW156" s="293">
        <f t="shared" si="38"/>
        <v>3969920.8819999998</v>
      </c>
      <c r="BX156" s="293">
        <f t="shared" si="38"/>
        <v>4033428.8819999998</v>
      </c>
      <c r="BY156" s="293">
        <f>BY155+BX156</f>
        <v>4096936.8819999998</v>
      </c>
      <c r="BZ156" s="293">
        <f t="shared" si="38"/>
        <v>4160444.8819999998</v>
      </c>
      <c r="CA156" s="293">
        <f>CA155+BZ156</f>
        <v>4223952.8819999993</v>
      </c>
      <c r="CB156" s="293">
        <f>CB155+CA156</f>
        <v>4287460.8819999993</v>
      </c>
      <c r="CC156" s="293">
        <f>CC155+CB156</f>
        <v>4350968.8819999993</v>
      </c>
      <c r="CD156" s="305" t="s">
        <v>437</v>
      </c>
      <c r="CE156" s="305" t="s">
        <v>437</v>
      </c>
    </row>
    <row r="157" spans="1:84" ht="14.25" customHeight="1" thickBot="1" x14ac:dyDescent="0.45">
      <c r="A157" s="737" t="s">
        <v>807</v>
      </c>
      <c r="B157" s="738"/>
      <c r="C157" s="306">
        <f>+C156-C146</f>
        <v>-27570.173160173159</v>
      </c>
      <c r="D157" s="307">
        <f>+D156-D146</f>
        <v>-42447.519761389398</v>
      </c>
      <c r="E157" s="307">
        <f t="shared" ref="E157:F157" si="39">+E156-E146</f>
        <v>-41024.180636389399</v>
      </c>
      <c r="F157" s="307">
        <f t="shared" si="39"/>
        <v>-39311.461886389399</v>
      </c>
      <c r="G157" s="307">
        <f>+G156-G146</f>
        <v>-36253.461886389399</v>
      </c>
      <c r="H157" s="307">
        <f>+H156-H146</f>
        <v>-32843.564886389402</v>
      </c>
      <c r="I157" s="307">
        <f>+I156-I146</f>
        <v>-22323.1818863894</v>
      </c>
      <c r="J157" s="307">
        <f t="shared" ref="J157:AC157" si="40">+J156-J146</f>
        <v>-17375.5188863894</v>
      </c>
      <c r="K157" s="307">
        <f t="shared" si="40"/>
        <v>-1373.3188863894029</v>
      </c>
      <c r="L157" s="308">
        <f t="shared" si="40"/>
        <v>2561.3121136106056</v>
      </c>
      <c r="M157" s="309">
        <f>+M156-M146</f>
        <v>41474.666113610598</v>
      </c>
      <c r="N157" s="307">
        <f t="shared" si="40"/>
        <v>-12328.709886389435</v>
      </c>
      <c r="O157" s="307">
        <f t="shared" si="40"/>
        <v>-2048.934886389412</v>
      </c>
      <c r="P157" s="307">
        <f t="shared" si="40"/>
        <v>10100.978113610588</v>
      </c>
      <c r="Q157" s="307">
        <f>+Q156-Q146</f>
        <v>19231.429113610589</v>
      </c>
      <c r="R157" s="307">
        <f t="shared" si="40"/>
        <v>65306.08311361057</v>
      </c>
      <c r="S157" s="307">
        <f t="shared" si="40"/>
        <v>115033.9231136106</v>
      </c>
      <c r="T157" s="307">
        <f t="shared" si="40"/>
        <v>130254.09911361057</v>
      </c>
      <c r="U157" s="307">
        <f t="shared" si="40"/>
        <v>-15676.650886389427</v>
      </c>
      <c r="V157" s="308">
        <f t="shared" si="40"/>
        <v>20239.367113610613</v>
      </c>
      <c r="W157" s="309">
        <f t="shared" si="40"/>
        <v>43788.789113610634</v>
      </c>
      <c r="X157" s="307">
        <f t="shared" si="40"/>
        <v>99287.802113610669</v>
      </c>
      <c r="Y157" s="307">
        <f t="shared" si="40"/>
        <v>139630.41911361064</v>
      </c>
      <c r="Z157" s="307">
        <f t="shared" si="40"/>
        <v>128391.79311361059</v>
      </c>
      <c r="AA157" s="307">
        <f t="shared" si="40"/>
        <v>148864.58511361061</v>
      </c>
      <c r="AB157" s="307">
        <f t="shared" si="40"/>
        <v>195648.64011361066</v>
      </c>
      <c r="AC157" s="307">
        <f t="shared" si="40"/>
        <v>243591.83011361072</v>
      </c>
      <c r="AD157" s="307">
        <f>+AD156-AD146</f>
        <v>287602.05511361081</v>
      </c>
      <c r="AE157" s="307">
        <f t="shared" ref="AE157:AU157" si="41">+AE156-AE146</f>
        <v>324329.71811361075</v>
      </c>
      <c r="AF157" s="308">
        <f t="shared" si="41"/>
        <v>130664.25511361076</v>
      </c>
      <c r="AG157" s="309">
        <f t="shared" si="41"/>
        <v>180770.18911361066</v>
      </c>
      <c r="AH157" s="307">
        <f t="shared" si="41"/>
        <v>220855.47811361076</v>
      </c>
      <c r="AI157" s="307">
        <f t="shared" si="41"/>
        <v>253076.92211361066</v>
      </c>
      <c r="AJ157" s="307">
        <f t="shared" si="41"/>
        <v>305277.27011361066</v>
      </c>
      <c r="AK157" s="307">
        <f t="shared" si="41"/>
        <v>311702.04311361071</v>
      </c>
      <c r="AL157" s="307">
        <f t="shared" si="41"/>
        <v>301103.67611361062</v>
      </c>
      <c r="AM157" s="307">
        <f t="shared" si="41"/>
        <v>328654.07711361069</v>
      </c>
      <c r="AN157" s="307">
        <f t="shared" si="41"/>
        <v>328859.08211361058</v>
      </c>
      <c r="AO157" s="307">
        <f t="shared" si="41"/>
        <v>377552.01511361054</v>
      </c>
      <c r="AP157" s="308">
        <f t="shared" si="41"/>
        <v>434208.40411361051</v>
      </c>
      <c r="AQ157" s="306">
        <f t="shared" si="41"/>
        <v>487275.74511361052</v>
      </c>
      <c r="AR157" s="309">
        <f t="shared" si="41"/>
        <v>432239.51011361042</v>
      </c>
      <c r="AS157" s="307">
        <f>+AS156-AS146</f>
        <v>349832.41011361033</v>
      </c>
      <c r="AT157" s="307">
        <f t="shared" si="41"/>
        <v>386176.53911361028</v>
      </c>
      <c r="AU157" s="307">
        <f t="shared" si="41"/>
        <v>364103.62711361027</v>
      </c>
      <c r="AV157" s="308">
        <f>+AV156-AV146</f>
        <v>386381.27711361018</v>
      </c>
      <c r="AW157" s="306">
        <f>+AW156-AW146</f>
        <v>133167.96511361003</v>
      </c>
      <c r="AX157" s="596">
        <f>+AX156-AX146</f>
        <v>170716.81511361012</v>
      </c>
      <c r="AY157" s="310">
        <f>+AY156-AY146</f>
        <v>202390.61011361005</v>
      </c>
      <c r="AZ157" s="308">
        <f t="shared" ref="AZ157:CC157" si="42">+AZ156-AZ146</f>
        <v>248918.61011361005</v>
      </c>
      <c r="BA157" s="309">
        <f>+BA156-BA146</f>
        <v>192076.61011361005</v>
      </c>
      <c r="BB157" s="307">
        <f>+BB156-BB146</f>
        <v>236404.61011361005</v>
      </c>
      <c r="BC157" s="307">
        <f>+BC156-BC146</f>
        <v>289112.61011361005</v>
      </c>
      <c r="BD157" s="307">
        <f t="shared" si="42"/>
        <v>341440.61011361005</v>
      </c>
      <c r="BE157" s="307">
        <f t="shared" si="42"/>
        <v>149948.61011361005</v>
      </c>
      <c r="BF157" s="307">
        <f t="shared" si="42"/>
        <v>195576.61011361005</v>
      </c>
      <c r="BG157" s="307">
        <f t="shared" si="42"/>
        <v>248384.61011361005</v>
      </c>
      <c r="BH157" s="307">
        <f t="shared" si="42"/>
        <v>295062.61011361005</v>
      </c>
      <c r="BI157" s="307">
        <f>+BI156-BI146</f>
        <v>349570.61011361005</v>
      </c>
      <c r="BJ157" s="308">
        <f>+BJ156-BJ146</f>
        <v>-10301.389886389952</v>
      </c>
      <c r="BK157" s="309">
        <f t="shared" si="42"/>
        <v>40106.610113610048</v>
      </c>
      <c r="BL157" s="307">
        <f>+BL156-BL146</f>
        <v>78034.610113610048</v>
      </c>
      <c r="BM157" s="307">
        <f t="shared" si="42"/>
        <v>133042.61011361005</v>
      </c>
      <c r="BN157" s="307">
        <f t="shared" si="42"/>
        <v>184870.61011361005</v>
      </c>
      <c r="BO157" s="307">
        <f>+BO156-BO146</f>
        <v>224928.61011361005</v>
      </c>
      <c r="BP157" s="307">
        <f t="shared" si="42"/>
        <v>274046.61011361005</v>
      </c>
      <c r="BQ157" s="309">
        <f t="shared" si="42"/>
        <v>79854.610113610048</v>
      </c>
      <c r="BR157" s="307">
        <f t="shared" si="42"/>
        <v>124982.61011361005</v>
      </c>
      <c r="BS157" s="307">
        <f t="shared" si="42"/>
        <v>166690.61011361005</v>
      </c>
      <c r="BT157" s="308">
        <f t="shared" si="42"/>
        <v>215618.61011361005</v>
      </c>
      <c r="BU157" s="309">
        <f t="shared" si="42"/>
        <v>269826.61011361005</v>
      </c>
      <c r="BV157" s="307">
        <f t="shared" si="42"/>
        <v>318304.61011361005</v>
      </c>
      <c r="BW157" s="307">
        <f t="shared" si="42"/>
        <v>364012.61011361005</v>
      </c>
      <c r="BX157" s="307">
        <f t="shared" si="42"/>
        <v>343540.61011361005</v>
      </c>
      <c r="BY157" s="307">
        <f t="shared" si="42"/>
        <v>384648.61011361005</v>
      </c>
      <c r="BZ157" s="307">
        <f t="shared" si="42"/>
        <v>432776.61011361005</v>
      </c>
      <c r="CA157" s="307">
        <f t="shared" si="42"/>
        <v>485584.61011360958</v>
      </c>
      <c r="CB157" s="307">
        <f t="shared" si="42"/>
        <v>537212.61011360958</v>
      </c>
      <c r="CC157" s="308">
        <f t="shared" si="42"/>
        <v>85960.610113609582</v>
      </c>
      <c r="CD157" s="311" t="s">
        <v>437</v>
      </c>
      <c r="CE157" s="311" t="s">
        <v>437</v>
      </c>
    </row>
    <row r="158" spans="1:84" s="410" customFormat="1" ht="14.25" customHeight="1" x14ac:dyDescent="0.4">
      <c r="A158" s="567"/>
      <c r="B158" s="568"/>
      <c r="C158" s="569"/>
      <c r="D158" s="569"/>
      <c r="E158" s="569"/>
      <c r="F158" s="569"/>
      <c r="G158" s="569"/>
      <c r="H158" s="569"/>
      <c r="I158" s="569"/>
      <c r="J158" s="569"/>
      <c r="K158" s="593"/>
      <c r="L158" s="569"/>
      <c r="M158" s="569"/>
      <c r="N158" s="569"/>
      <c r="O158" s="569"/>
      <c r="P158" s="569"/>
      <c r="Q158" s="569"/>
      <c r="R158" s="569"/>
      <c r="S158" s="569"/>
      <c r="T158" s="569"/>
      <c r="U158" s="569"/>
      <c r="V158" s="569"/>
      <c r="W158" s="569"/>
      <c r="X158" s="569"/>
      <c r="Y158" s="569"/>
      <c r="Z158" s="569"/>
      <c r="AA158" s="569"/>
      <c r="AB158" s="569"/>
      <c r="AC158" s="569"/>
      <c r="AD158" s="569"/>
      <c r="AE158" s="569"/>
      <c r="AF158" s="569"/>
      <c r="AG158" s="569"/>
      <c r="AH158" s="569"/>
      <c r="AI158" s="569"/>
      <c r="AJ158" s="569"/>
      <c r="AK158" s="569"/>
      <c r="AL158" s="569"/>
      <c r="AM158" s="569"/>
      <c r="AN158" s="569"/>
      <c r="AO158" s="569"/>
      <c r="AP158" s="569"/>
      <c r="AQ158" s="569"/>
      <c r="AR158" s="569"/>
      <c r="AS158" s="569"/>
      <c r="AT158" s="569"/>
      <c r="AU158" s="569"/>
      <c r="AV158" s="569"/>
      <c r="AW158" s="569"/>
      <c r="AX158" s="569"/>
      <c r="AY158" s="597"/>
      <c r="AZ158" s="569"/>
      <c r="BA158" s="569"/>
      <c r="BB158" s="569"/>
      <c r="BC158" s="569"/>
      <c r="BD158" s="569"/>
      <c r="BE158" s="569"/>
      <c r="BF158" s="569"/>
      <c r="BG158" s="569"/>
      <c r="BH158" s="569"/>
      <c r="BI158" s="569"/>
      <c r="BJ158" s="569"/>
      <c r="BK158" s="569"/>
      <c r="BL158" s="569"/>
      <c r="BM158" s="569"/>
      <c r="BN158" s="569"/>
      <c r="BO158" s="569"/>
      <c r="BP158" s="569"/>
      <c r="BQ158" s="569"/>
      <c r="BR158" s="569"/>
      <c r="BS158" s="569"/>
      <c r="BT158" s="569"/>
      <c r="BU158" s="569"/>
      <c r="BV158" s="569"/>
      <c r="BW158" s="569"/>
      <c r="BX158" s="569"/>
      <c r="BY158" s="569"/>
      <c r="BZ158" s="569"/>
      <c r="CA158" s="569"/>
      <c r="CB158" s="569"/>
      <c r="CC158" s="569"/>
      <c r="CD158" s="312"/>
      <c r="CE158" s="312"/>
    </row>
    <row r="159" spans="1:84" ht="20.25" customHeight="1" thickBot="1" x14ac:dyDescent="0.45">
      <c r="A159" s="23"/>
      <c r="B159" s="410"/>
      <c r="C159" s="23" t="s">
        <v>448</v>
      </c>
      <c r="J159" s="104"/>
      <c r="L159" s="104"/>
      <c r="M159" s="23" t="s">
        <v>825</v>
      </c>
      <c r="W159" s="23" t="s">
        <v>839</v>
      </c>
      <c r="AY159" s="598"/>
    </row>
    <row r="160" spans="1:84" ht="12.95" customHeight="1" x14ac:dyDescent="0.4">
      <c r="A160" s="729" t="s">
        <v>449</v>
      </c>
      <c r="B160" s="730"/>
      <c r="C160" s="657"/>
      <c r="D160" s="313"/>
      <c r="E160" s="711" t="s">
        <v>450</v>
      </c>
      <c r="F160" s="728"/>
      <c r="G160" s="709">
        <f>+SUM(C164:L164)</f>
        <v>76338200</v>
      </c>
      <c r="H160" s="720"/>
      <c r="I160" s="313"/>
      <c r="J160" s="313"/>
      <c r="K160" s="313"/>
      <c r="L160" s="656"/>
      <c r="M160" s="314"/>
      <c r="N160" s="711" t="s">
        <v>450</v>
      </c>
      <c r="O160" s="728"/>
      <c r="P160" s="709">
        <f>+SUM(M164:V164)</f>
        <v>484668260</v>
      </c>
      <c r="Q160" s="720"/>
      <c r="R160" s="313"/>
      <c r="S160" s="313" t="s">
        <v>451</v>
      </c>
      <c r="T160" s="709">
        <f>+P160+G160</f>
        <v>561006460</v>
      </c>
      <c r="U160" s="720"/>
      <c r="V160" s="315"/>
      <c r="W160" s="657"/>
      <c r="X160" s="711" t="s">
        <v>450</v>
      </c>
      <c r="Y160" s="728"/>
      <c r="Z160" s="709">
        <f>+SUM(W164:AF164)</f>
        <v>607150500</v>
      </c>
      <c r="AA160" s="720"/>
      <c r="AB160" s="313"/>
      <c r="AC160" s="313" t="s">
        <v>451</v>
      </c>
      <c r="AD160" s="709">
        <f>+Z160+T160</f>
        <v>1168156960</v>
      </c>
      <c r="AE160" s="720"/>
      <c r="AF160" s="315"/>
      <c r="AG160" s="313"/>
      <c r="AH160" s="711" t="s">
        <v>450</v>
      </c>
      <c r="AI160" s="728"/>
      <c r="AJ160" s="709">
        <f>+SUM(AG164:AP164)</f>
        <v>610080000</v>
      </c>
      <c r="AK160" s="720"/>
      <c r="AL160" s="313"/>
      <c r="AM160" s="313" t="s">
        <v>451</v>
      </c>
      <c r="AN160" s="709">
        <f>+AJ160+AD160</f>
        <v>1778236960</v>
      </c>
      <c r="AO160" s="720"/>
      <c r="AP160" s="656"/>
      <c r="AQ160" s="316"/>
      <c r="AR160" s="711" t="s">
        <v>450</v>
      </c>
      <c r="AS160" s="728"/>
      <c r="AT160" s="709">
        <f>+SUM(AQ164:AZ164)</f>
        <v>610080000</v>
      </c>
      <c r="AU160" s="720"/>
      <c r="AV160" s="313"/>
      <c r="AW160" s="313" t="s">
        <v>451</v>
      </c>
      <c r="AX160" s="709">
        <f>+AT160+AN160</f>
        <v>2388316960</v>
      </c>
      <c r="AY160" s="720"/>
      <c r="AZ160" s="315"/>
      <c r="BA160" s="657"/>
      <c r="BB160" s="711" t="s">
        <v>450</v>
      </c>
      <c r="BC160" s="728"/>
      <c r="BD160" s="709">
        <f>+SUM(BA164:BJ164)</f>
        <v>610080000</v>
      </c>
      <c r="BE160" s="720"/>
      <c r="BF160" s="313"/>
      <c r="BG160" s="313" t="s">
        <v>451</v>
      </c>
      <c r="BH160" s="709">
        <f>+BD160+AX160</f>
        <v>2998396960</v>
      </c>
      <c r="BI160" s="720"/>
      <c r="BJ160" s="315"/>
      <c r="BK160" s="657"/>
      <c r="BL160" s="711" t="s">
        <v>450</v>
      </c>
      <c r="BM160" s="728"/>
      <c r="BN160" s="709">
        <f>+SUM(BK164:BT164)</f>
        <v>610080000</v>
      </c>
      <c r="BO160" s="720"/>
      <c r="BP160" s="656"/>
      <c r="BQ160" s="313" t="s">
        <v>451</v>
      </c>
      <c r="BR160" s="709">
        <f>+BN160+BH160</f>
        <v>3608476960</v>
      </c>
      <c r="BS160" s="720"/>
      <c r="BT160" s="315"/>
      <c r="BU160" s="657"/>
      <c r="BV160" s="313"/>
      <c r="BW160" s="313"/>
      <c r="BX160" s="313"/>
      <c r="BY160" s="313"/>
      <c r="BZ160" s="313"/>
      <c r="CA160" s="313"/>
      <c r="CB160" s="313"/>
      <c r="CC160" s="315"/>
    </row>
    <row r="161" spans="1:83" ht="12.95" customHeight="1" x14ac:dyDescent="0.4">
      <c r="A161" s="721" t="s">
        <v>452</v>
      </c>
      <c r="B161" s="317" t="s">
        <v>453</v>
      </c>
      <c r="C161" s="318">
        <v>500</v>
      </c>
      <c r="D161" s="318">
        <v>500</v>
      </c>
      <c r="E161" s="318">
        <v>500</v>
      </c>
      <c r="F161" s="318">
        <v>500</v>
      </c>
      <c r="G161" s="318">
        <v>500</v>
      </c>
      <c r="H161" s="319">
        <v>3996</v>
      </c>
      <c r="I161" s="319">
        <v>2600</v>
      </c>
      <c r="J161" s="319">
        <v>2600</v>
      </c>
      <c r="K161" s="319">
        <v>4980</v>
      </c>
      <c r="L161" s="319">
        <v>4980</v>
      </c>
      <c r="M161" s="320">
        <v>12750</v>
      </c>
      <c r="N161" s="321">
        <v>12750</v>
      </c>
      <c r="O161" s="321">
        <v>12750</v>
      </c>
      <c r="P161" s="321">
        <v>12750</v>
      </c>
      <c r="Q161" s="321">
        <v>12750</v>
      </c>
      <c r="R161" s="321">
        <v>12750</v>
      </c>
      <c r="S161" s="321">
        <v>12750</v>
      </c>
      <c r="T161" s="321">
        <v>12750</v>
      </c>
      <c r="U161" s="321">
        <v>12750</v>
      </c>
      <c r="V161" s="322">
        <v>12750</v>
      </c>
      <c r="W161" s="323">
        <v>15780</v>
      </c>
      <c r="X161" s="319">
        <v>15780</v>
      </c>
      <c r="Y161" s="319">
        <v>15780</v>
      </c>
      <c r="Z161" s="319">
        <v>15780</v>
      </c>
      <c r="AA161" s="319">
        <v>15780</v>
      </c>
      <c r="AB161" s="319">
        <v>15780</v>
      </c>
      <c r="AC161" s="319">
        <v>15780</v>
      </c>
      <c r="AD161" s="319">
        <v>15780</v>
      </c>
      <c r="AE161" s="319">
        <v>15780</v>
      </c>
      <c r="AF161" s="324">
        <v>15780</v>
      </c>
      <c r="AG161" s="319">
        <v>15780</v>
      </c>
      <c r="AH161" s="319">
        <v>15780</v>
      </c>
      <c r="AI161" s="319">
        <v>15780</v>
      </c>
      <c r="AJ161" s="319">
        <v>15780</v>
      </c>
      <c r="AK161" s="319">
        <v>15780</v>
      </c>
      <c r="AL161" s="319">
        <v>15780</v>
      </c>
      <c r="AM161" s="319">
        <v>15780</v>
      </c>
      <c r="AN161" s="319">
        <v>15780</v>
      </c>
      <c r="AO161" s="319">
        <v>15780</v>
      </c>
      <c r="AP161" s="324">
        <v>15780</v>
      </c>
      <c r="AQ161" s="319">
        <v>15780</v>
      </c>
      <c r="AR161" s="319">
        <v>15780</v>
      </c>
      <c r="AS161" s="319">
        <v>15780</v>
      </c>
      <c r="AT161" s="319">
        <v>15780</v>
      </c>
      <c r="AU161" s="319">
        <v>15780</v>
      </c>
      <c r="AV161" s="319">
        <v>15780</v>
      </c>
      <c r="AW161" s="319">
        <v>15780</v>
      </c>
      <c r="AX161" s="325">
        <v>15780</v>
      </c>
      <c r="AY161" s="326">
        <v>15780</v>
      </c>
      <c r="AZ161" s="324">
        <v>15780</v>
      </c>
      <c r="BA161" s="323">
        <v>15780</v>
      </c>
      <c r="BB161" s="323">
        <v>15780</v>
      </c>
      <c r="BC161" s="323">
        <v>15780</v>
      </c>
      <c r="BD161" s="323">
        <v>15780</v>
      </c>
      <c r="BE161" s="323">
        <v>15780</v>
      </c>
      <c r="BF161" s="323">
        <v>15780</v>
      </c>
      <c r="BG161" s="323">
        <v>15780</v>
      </c>
      <c r="BH161" s="323">
        <v>15780</v>
      </c>
      <c r="BI161" s="323">
        <v>15780</v>
      </c>
      <c r="BJ161" s="324">
        <v>15780</v>
      </c>
      <c r="BK161" s="323">
        <v>15780</v>
      </c>
      <c r="BL161" s="319">
        <v>15780</v>
      </c>
      <c r="BM161" s="319">
        <v>15780</v>
      </c>
      <c r="BN161" s="319">
        <v>15780</v>
      </c>
      <c r="BO161" s="319">
        <v>15780</v>
      </c>
      <c r="BP161" s="325">
        <v>15780</v>
      </c>
      <c r="BQ161" s="319">
        <v>15780</v>
      </c>
      <c r="BR161" s="319">
        <v>15780</v>
      </c>
      <c r="BS161" s="319">
        <v>15780</v>
      </c>
      <c r="BT161" s="324">
        <v>15780</v>
      </c>
      <c r="BU161" s="323">
        <v>15780</v>
      </c>
      <c r="BV161" s="319">
        <v>15780</v>
      </c>
      <c r="BW161" s="319">
        <v>15780</v>
      </c>
      <c r="BX161" s="319">
        <v>15780</v>
      </c>
      <c r="BY161" s="319">
        <v>15780</v>
      </c>
      <c r="BZ161" s="319">
        <v>15780</v>
      </c>
      <c r="CA161" s="319">
        <v>15780</v>
      </c>
      <c r="CB161" s="319">
        <v>15780</v>
      </c>
      <c r="CC161" s="324">
        <v>15780</v>
      </c>
    </row>
    <row r="162" spans="1:83" ht="12.95" customHeight="1" x14ac:dyDescent="0.4">
      <c r="A162" s="722"/>
      <c r="B162" s="317" t="s">
        <v>454</v>
      </c>
      <c r="C162" s="323">
        <v>500</v>
      </c>
      <c r="D162" s="323">
        <v>500</v>
      </c>
      <c r="E162" s="323">
        <v>500</v>
      </c>
      <c r="F162" s="323">
        <v>500</v>
      </c>
      <c r="G162" s="323">
        <v>500</v>
      </c>
      <c r="H162" s="321">
        <v>706</v>
      </c>
      <c r="I162" s="321">
        <v>2790</v>
      </c>
      <c r="J162" s="321">
        <v>2790</v>
      </c>
      <c r="K162" s="319">
        <v>5340</v>
      </c>
      <c r="L162" s="319">
        <v>5340</v>
      </c>
      <c r="M162" s="328">
        <v>13350</v>
      </c>
      <c r="N162" s="319">
        <v>13350</v>
      </c>
      <c r="O162" s="319">
        <v>13350</v>
      </c>
      <c r="P162" s="319">
        <v>13350</v>
      </c>
      <c r="Q162" s="319">
        <v>13350</v>
      </c>
      <c r="R162" s="319">
        <v>13350</v>
      </c>
      <c r="S162" s="319">
        <v>13350</v>
      </c>
      <c r="T162" s="319">
        <v>13350</v>
      </c>
      <c r="U162" s="319">
        <v>13350</v>
      </c>
      <c r="V162" s="324">
        <v>13350</v>
      </c>
      <c r="W162" s="323">
        <v>16520</v>
      </c>
      <c r="X162" s="319">
        <v>16520</v>
      </c>
      <c r="Y162" s="319">
        <v>16520</v>
      </c>
      <c r="Z162" s="319">
        <v>16520</v>
      </c>
      <c r="AA162" s="319">
        <v>16520</v>
      </c>
      <c r="AB162" s="319">
        <v>16520</v>
      </c>
      <c r="AC162" s="319">
        <v>16520</v>
      </c>
      <c r="AD162" s="319">
        <v>16520</v>
      </c>
      <c r="AE162" s="319">
        <v>16520</v>
      </c>
      <c r="AF162" s="324">
        <v>16520</v>
      </c>
      <c r="AG162" s="319">
        <v>16520</v>
      </c>
      <c r="AH162" s="319">
        <v>16520</v>
      </c>
      <c r="AI162" s="319">
        <v>16520</v>
      </c>
      <c r="AJ162" s="319">
        <v>16520</v>
      </c>
      <c r="AK162" s="319">
        <v>16520</v>
      </c>
      <c r="AL162" s="319">
        <v>16520</v>
      </c>
      <c r="AM162" s="319">
        <v>16520</v>
      </c>
      <c r="AN162" s="319">
        <v>16520</v>
      </c>
      <c r="AO162" s="319">
        <v>16520</v>
      </c>
      <c r="AP162" s="324">
        <v>16520</v>
      </c>
      <c r="AQ162" s="319">
        <v>16520</v>
      </c>
      <c r="AR162" s="319">
        <v>16520</v>
      </c>
      <c r="AS162" s="319">
        <v>16520</v>
      </c>
      <c r="AT162" s="319">
        <v>16520</v>
      </c>
      <c r="AU162" s="319">
        <v>16520</v>
      </c>
      <c r="AV162" s="319">
        <v>16520</v>
      </c>
      <c r="AW162" s="319">
        <v>16520</v>
      </c>
      <c r="AX162" s="325">
        <v>16520</v>
      </c>
      <c r="AY162" s="326">
        <v>16520</v>
      </c>
      <c r="AZ162" s="324">
        <v>16520</v>
      </c>
      <c r="BA162" s="323">
        <v>16520</v>
      </c>
      <c r="BB162" s="323">
        <v>16520</v>
      </c>
      <c r="BC162" s="323">
        <v>16520</v>
      </c>
      <c r="BD162" s="323">
        <v>16520</v>
      </c>
      <c r="BE162" s="323">
        <v>16520</v>
      </c>
      <c r="BF162" s="323">
        <v>16520</v>
      </c>
      <c r="BG162" s="323">
        <v>16520</v>
      </c>
      <c r="BH162" s="323">
        <v>16520</v>
      </c>
      <c r="BI162" s="323">
        <v>16520</v>
      </c>
      <c r="BJ162" s="324">
        <v>16520</v>
      </c>
      <c r="BK162" s="323">
        <v>16520</v>
      </c>
      <c r="BL162" s="319">
        <v>16520</v>
      </c>
      <c r="BM162" s="319">
        <v>16520</v>
      </c>
      <c r="BN162" s="319">
        <v>16520</v>
      </c>
      <c r="BO162" s="319">
        <v>16520</v>
      </c>
      <c r="BP162" s="325">
        <v>16520</v>
      </c>
      <c r="BQ162" s="319">
        <v>16520</v>
      </c>
      <c r="BR162" s="319">
        <v>16520</v>
      </c>
      <c r="BS162" s="319">
        <v>16520</v>
      </c>
      <c r="BT162" s="324">
        <v>16520</v>
      </c>
      <c r="BU162" s="323">
        <v>16520</v>
      </c>
      <c r="BV162" s="319">
        <v>16520</v>
      </c>
      <c r="BW162" s="319">
        <v>16520</v>
      </c>
      <c r="BX162" s="319">
        <v>16520</v>
      </c>
      <c r="BY162" s="319">
        <v>16520</v>
      </c>
      <c r="BZ162" s="319">
        <v>16520</v>
      </c>
      <c r="CA162" s="319">
        <v>16520</v>
      </c>
      <c r="CB162" s="319">
        <v>16520</v>
      </c>
      <c r="CC162" s="324">
        <v>16520</v>
      </c>
    </row>
    <row r="163" spans="1:83" ht="12.95" customHeight="1" x14ac:dyDescent="0.4">
      <c r="A163" s="723"/>
      <c r="B163" s="317" t="s">
        <v>455</v>
      </c>
      <c r="C163" s="323">
        <v>500</v>
      </c>
      <c r="D163" s="323">
        <v>500</v>
      </c>
      <c r="E163" s="323">
        <v>500</v>
      </c>
      <c r="F163" s="323">
        <v>500</v>
      </c>
      <c r="G163" s="323">
        <v>500</v>
      </c>
      <c r="H163" s="319">
        <v>2521</v>
      </c>
      <c r="I163" s="319">
        <v>3030</v>
      </c>
      <c r="J163" s="319">
        <v>3030</v>
      </c>
      <c r="K163" s="321">
        <v>5810</v>
      </c>
      <c r="L163" s="321">
        <v>5810</v>
      </c>
      <c r="M163" s="328">
        <v>14120</v>
      </c>
      <c r="N163" s="319">
        <v>14120</v>
      </c>
      <c r="O163" s="319">
        <v>14120</v>
      </c>
      <c r="P163" s="319">
        <v>14120</v>
      </c>
      <c r="Q163" s="319">
        <v>14120</v>
      </c>
      <c r="R163" s="319">
        <v>14120</v>
      </c>
      <c r="S163" s="319">
        <v>14120</v>
      </c>
      <c r="T163" s="319">
        <v>14120</v>
      </c>
      <c r="U163" s="319">
        <v>14120</v>
      </c>
      <c r="V163" s="324">
        <v>14120</v>
      </c>
      <c r="W163" s="323">
        <v>17480</v>
      </c>
      <c r="X163" s="319">
        <v>17480</v>
      </c>
      <c r="Y163" s="319">
        <v>17480</v>
      </c>
      <c r="Z163" s="319">
        <v>17480</v>
      </c>
      <c r="AA163" s="319">
        <v>17480</v>
      </c>
      <c r="AB163" s="319">
        <v>17480</v>
      </c>
      <c r="AC163" s="319">
        <v>17480</v>
      </c>
      <c r="AD163" s="319">
        <v>17480</v>
      </c>
      <c r="AE163" s="319">
        <v>17480</v>
      </c>
      <c r="AF163" s="324">
        <v>17480</v>
      </c>
      <c r="AG163" s="319">
        <v>17480</v>
      </c>
      <c r="AH163" s="319">
        <v>17480</v>
      </c>
      <c r="AI163" s="319">
        <v>17480</v>
      </c>
      <c r="AJ163" s="319">
        <v>17480</v>
      </c>
      <c r="AK163" s="319">
        <v>17480</v>
      </c>
      <c r="AL163" s="319">
        <v>17480</v>
      </c>
      <c r="AM163" s="319">
        <v>17480</v>
      </c>
      <c r="AN163" s="319">
        <v>17480</v>
      </c>
      <c r="AO163" s="319">
        <v>17480</v>
      </c>
      <c r="AP163" s="324">
        <v>17480</v>
      </c>
      <c r="AQ163" s="319">
        <v>17480</v>
      </c>
      <c r="AR163" s="319">
        <v>17480</v>
      </c>
      <c r="AS163" s="319">
        <v>17480</v>
      </c>
      <c r="AT163" s="319">
        <v>17480</v>
      </c>
      <c r="AU163" s="319">
        <v>17480</v>
      </c>
      <c r="AV163" s="319">
        <v>17480</v>
      </c>
      <c r="AW163" s="319">
        <v>17480</v>
      </c>
      <c r="AX163" s="325">
        <v>17480</v>
      </c>
      <c r="AY163" s="326">
        <v>17480</v>
      </c>
      <c r="AZ163" s="324">
        <v>17480</v>
      </c>
      <c r="BA163" s="323">
        <v>17480</v>
      </c>
      <c r="BB163" s="323">
        <v>17480</v>
      </c>
      <c r="BC163" s="323">
        <v>17480</v>
      </c>
      <c r="BD163" s="323">
        <v>17480</v>
      </c>
      <c r="BE163" s="323">
        <v>17480</v>
      </c>
      <c r="BF163" s="323">
        <v>17480</v>
      </c>
      <c r="BG163" s="323">
        <v>17480</v>
      </c>
      <c r="BH163" s="323">
        <v>17480</v>
      </c>
      <c r="BI163" s="323">
        <v>17480</v>
      </c>
      <c r="BJ163" s="324">
        <v>17480</v>
      </c>
      <c r="BK163" s="323">
        <v>17480</v>
      </c>
      <c r="BL163" s="319">
        <v>17480</v>
      </c>
      <c r="BM163" s="319">
        <v>17480</v>
      </c>
      <c r="BN163" s="319">
        <v>17480</v>
      </c>
      <c r="BO163" s="319">
        <v>17480</v>
      </c>
      <c r="BP163" s="325">
        <v>17480</v>
      </c>
      <c r="BQ163" s="319">
        <v>17480</v>
      </c>
      <c r="BR163" s="319">
        <v>17480</v>
      </c>
      <c r="BS163" s="319">
        <v>17480</v>
      </c>
      <c r="BT163" s="324">
        <v>17480</v>
      </c>
      <c r="BU163" s="323">
        <v>17480</v>
      </c>
      <c r="BV163" s="319">
        <v>17480</v>
      </c>
      <c r="BW163" s="319">
        <v>17480</v>
      </c>
      <c r="BX163" s="319">
        <v>17480</v>
      </c>
      <c r="BY163" s="319">
        <v>17480</v>
      </c>
      <c r="BZ163" s="319">
        <v>17480</v>
      </c>
      <c r="CA163" s="319">
        <v>17480</v>
      </c>
      <c r="CB163" s="319">
        <v>17480</v>
      </c>
      <c r="CC163" s="324">
        <v>17480</v>
      </c>
    </row>
    <row r="164" spans="1:83" ht="12.95" customHeight="1" thickBot="1" x14ac:dyDescent="0.45">
      <c r="A164" s="724" t="s">
        <v>456</v>
      </c>
      <c r="B164" s="725"/>
      <c r="C164" s="329">
        <f>+(C161*180+C162*30+C163*100)*12</f>
        <v>1860000</v>
      </c>
      <c r="D164" s="329">
        <f>+(D161*180+D162*30+D163*100)*12</f>
        <v>1860000</v>
      </c>
      <c r="E164" s="329">
        <f t="shared" ref="E164:G164" si="43">+(E161*180+E162*30+E163*100)*12</f>
        <v>1860000</v>
      </c>
      <c r="F164" s="329">
        <f t="shared" si="43"/>
        <v>1860000</v>
      </c>
      <c r="G164" s="329">
        <f t="shared" si="43"/>
        <v>1860000</v>
      </c>
      <c r="H164" s="330">
        <v>7223000</v>
      </c>
      <c r="I164" s="330">
        <f t="shared" ref="I164:L164" si="44">+(I161*180+I162*30+I163*100)*12</f>
        <v>10256400</v>
      </c>
      <c r="J164" s="330">
        <f>+(J161*180+J162*30+J163*100)*12</f>
        <v>10256400</v>
      </c>
      <c r="K164" s="330">
        <f t="shared" si="44"/>
        <v>19651200</v>
      </c>
      <c r="L164" s="330">
        <f t="shared" si="44"/>
        <v>19651200</v>
      </c>
      <c r="M164" s="603">
        <v>41058260</v>
      </c>
      <c r="N164" s="330">
        <f>+(N161*180+N162*30+N163*100)*12</f>
        <v>49290000</v>
      </c>
      <c r="O164" s="330">
        <f t="shared" ref="O164:V164" si="45">+(O161*180+O162*30+O163*100)*12</f>
        <v>49290000</v>
      </c>
      <c r="P164" s="330">
        <f t="shared" si="45"/>
        <v>49290000</v>
      </c>
      <c r="Q164" s="330">
        <f t="shared" si="45"/>
        <v>49290000</v>
      </c>
      <c r="R164" s="330">
        <f t="shared" si="45"/>
        <v>49290000</v>
      </c>
      <c r="S164" s="330">
        <f t="shared" si="45"/>
        <v>49290000</v>
      </c>
      <c r="T164" s="330">
        <f t="shared" si="45"/>
        <v>49290000</v>
      </c>
      <c r="U164" s="330">
        <f t="shared" si="45"/>
        <v>49290000</v>
      </c>
      <c r="V164" s="331">
        <f t="shared" si="45"/>
        <v>49290000</v>
      </c>
      <c r="W164" s="617">
        <v>58078500</v>
      </c>
      <c r="X164" s="330">
        <f t="shared" ref="X164:AL164" si="46">+(X161*180+X162*30+X163*100)*12</f>
        <v>61008000</v>
      </c>
      <c r="Y164" s="330">
        <f t="shared" si="46"/>
        <v>61008000</v>
      </c>
      <c r="Z164" s="330">
        <f t="shared" si="46"/>
        <v>61008000</v>
      </c>
      <c r="AA164" s="330">
        <f t="shared" si="46"/>
        <v>61008000</v>
      </c>
      <c r="AB164" s="330">
        <f t="shared" si="46"/>
        <v>61008000</v>
      </c>
      <c r="AC164" s="330">
        <f t="shared" si="46"/>
        <v>61008000</v>
      </c>
      <c r="AD164" s="330">
        <f t="shared" si="46"/>
        <v>61008000</v>
      </c>
      <c r="AE164" s="330">
        <f t="shared" si="46"/>
        <v>61008000</v>
      </c>
      <c r="AF164" s="331">
        <f t="shared" si="46"/>
        <v>61008000</v>
      </c>
      <c r="AG164" s="330">
        <f t="shared" si="46"/>
        <v>61008000</v>
      </c>
      <c r="AH164" s="330">
        <f t="shared" si="46"/>
        <v>61008000</v>
      </c>
      <c r="AI164" s="330">
        <f t="shared" si="46"/>
        <v>61008000</v>
      </c>
      <c r="AJ164" s="330">
        <f t="shared" si="46"/>
        <v>61008000</v>
      </c>
      <c r="AK164" s="330">
        <f t="shared" si="46"/>
        <v>61008000</v>
      </c>
      <c r="AL164" s="330">
        <f t="shared" si="46"/>
        <v>61008000</v>
      </c>
      <c r="AM164" s="330">
        <f>+(AM161*180+AM162*30+AM163*100)*12</f>
        <v>61008000</v>
      </c>
      <c r="AN164" s="330">
        <f t="shared" ref="AN164:BI164" si="47">+(AN161*180+AN162*30+AN163*100)*12</f>
        <v>61008000</v>
      </c>
      <c r="AO164" s="330">
        <f t="shared" si="47"/>
        <v>61008000</v>
      </c>
      <c r="AP164" s="331">
        <f t="shared" si="47"/>
        <v>61008000</v>
      </c>
      <c r="AQ164" s="330">
        <f t="shared" si="47"/>
        <v>61008000</v>
      </c>
      <c r="AR164" s="330">
        <f t="shared" si="47"/>
        <v>61008000</v>
      </c>
      <c r="AS164" s="330">
        <f t="shared" si="47"/>
        <v>61008000</v>
      </c>
      <c r="AT164" s="330">
        <f t="shared" si="47"/>
        <v>61008000</v>
      </c>
      <c r="AU164" s="330">
        <f t="shared" si="47"/>
        <v>61008000</v>
      </c>
      <c r="AV164" s="330">
        <f t="shared" si="47"/>
        <v>61008000</v>
      </c>
      <c r="AW164" s="330">
        <f t="shared" si="47"/>
        <v>61008000</v>
      </c>
      <c r="AX164" s="333">
        <f t="shared" si="47"/>
        <v>61008000</v>
      </c>
      <c r="AY164" s="334">
        <f t="shared" si="47"/>
        <v>61008000</v>
      </c>
      <c r="AZ164" s="331">
        <f t="shared" si="47"/>
        <v>61008000</v>
      </c>
      <c r="BA164" s="332">
        <f t="shared" si="47"/>
        <v>61008000</v>
      </c>
      <c r="BB164" s="332">
        <f t="shared" si="47"/>
        <v>61008000</v>
      </c>
      <c r="BC164" s="332">
        <f t="shared" si="47"/>
        <v>61008000</v>
      </c>
      <c r="BD164" s="332">
        <f t="shared" si="47"/>
        <v>61008000</v>
      </c>
      <c r="BE164" s="332">
        <f t="shared" si="47"/>
        <v>61008000</v>
      </c>
      <c r="BF164" s="332">
        <f t="shared" si="47"/>
        <v>61008000</v>
      </c>
      <c r="BG164" s="332">
        <f t="shared" si="47"/>
        <v>61008000</v>
      </c>
      <c r="BH164" s="332">
        <f t="shared" si="47"/>
        <v>61008000</v>
      </c>
      <c r="BI164" s="332">
        <f t="shared" si="47"/>
        <v>61008000</v>
      </c>
      <c r="BJ164" s="331">
        <v>61008000</v>
      </c>
      <c r="BK164" s="332">
        <f t="shared" ref="BK164:CC164" si="48">+(BK161*180+BK162*30+BK163*100)*12</f>
        <v>61008000</v>
      </c>
      <c r="BL164" s="330">
        <f t="shared" si="48"/>
        <v>61008000</v>
      </c>
      <c r="BM164" s="330">
        <f t="shared" si="48"/>
        <v>61008000</v>
      </c>
      <c r="BN164" s="330">
        <f t="shared" si="48"/>
        <v>61008000</v>
      </c>
      <c r="BO164" s="330">
        <f t="shared" si="48"/>
        <v>61008000</v>
      </c>
      <c r="BP164" s="333">
        <f t="shared" si="48"/>
        <v>61008000</v>
      </c>
      <c r="BQ164" s="330">
        <f t="shared" si="48"/>
        <v>61008000</v>
      </c>
      <c r="BR164" s="330">
        <f t="shared" si="48"/>
        <v>61008000</v>
      </c>
      <c r="BS164" s="330">
        <f t="shared" si="48"/>
        <v>61008000</v>
      </c>
      <c r="BT164" s="331">
        <f t="shared" si="48"/>
        <v>61008000</v>
      </c>
      <c r="BU164" s="332">
        <f t="shared" si="48"/>
        <v>61008000</v>
      </c>
      <c r="BV164" s="330">
        <f t="shared" si="48"/>
        <v>61008000</v>
      </c>
      <c r="BW164" s="330">
        <f t="shared" si="48"/>
        <v>61008000</v>
      </c>
      <c r="BX164" s="330">
        <f t="shared" si="48"/>
        <v>61008000</v>
      </c>
      <c r="BY164" s="330">
        <f t="shared" si="48"/>
        <v>61008000</v>
      </c>
      <c r="BZ164" s="330">
        <f t="shared" si="48"/>
        <v>61008000</v>
      </c>
      <c r="CA164" s="330">
        <f t="shared" si="48"/>
        <v>61008000</v>
      </c>
      <c r="CB164" s="330">
        <f t="shared" si="48"/>
        <v>61008000</v>
      </c>
      <c r="CC164" s="331">
        <f t="shared" si="48"/>
        <v>61008000</v>
      </c>
      <c r="CD164" s="327"/>
      <c r="CE164" s="327"/>
    </row>
    <row r="165" spans="1:83" ht="14.25" customHeight="1" thickBot="1" x14ac:dyDescent="0.45">
      <c r="B165" s="335"/>
      <c r="H165" s="23" t="s">
        <v>457</v>
      </c>
      <c r="AV165" s="104"/>
      <c r="AW165" s="104"/>
      <c r="AX165" s="104"/>
    </row>
    <row r="166" spans="1:83" ht="12.95" customHeight="1" x14ac:dyDescent="0.4">
      <c r="A166" s="726" t="s">
        <v>458</v>
      </c>
      <c r="B166" s="727"/>
      <c r="C166" s="657"/>
      <c r="D166" s="313"/>
      <c r="E166" s="711" t="s">
        <v>450</v>
      </c>
      <c r="F166" s="712"/>
      <c r="G166" s="709">
        <f>+SUM(C170:L170)</f>
        <v>157386000</v>
      </c>
      <c r="H166" s="710"/>
      <c r="I166" s="313"/>
      <c r="J166" s="313"/>
      <c r="K166" s="313"/>
      <c r="L166" s="656"/>
      <c r="M166" s="314"/>
      <c r="N166" s="711" t="s">
        <v>450</v>
      </c>
      <c r="O166" s="712"/>
      <c r="P166" s="709">
        <f>+SUM(M170:V170)</f>
        <v>195338400</v>
      </c>
      <c r="Q166" s="710"/>
      <c r="R166" s="313"/>
      <c r="S166" s="313" t="s">
        <v>451</v>
      </c>
      <c r="T166" s="709">
        <f>+P166+G166</f>
        <v>352724400</v>
      </c>
      <c r="U166" s="710"/>
      <c r="V166" s="315"/>
      <c r="W166" s="657"/>
      <c r="X166" s="711" t="s">
        <v>450</v>
      </c>
      <c r="Y166" s="712"/>
      <c r="Z166" s="709">
        <f>+SUM(W170:AF170)</f>
        <v>243348000</v>
      </c>
      <c r="AA166" s="710"/>
      <c r="AB166" s="313"/>
      <c r="AC166" s="313" t="s">
        <v>451</v>
      </c>
      <c r="AD166" s="709">
        <f>+Z166+T166</f>
        <v>596072400</v>
      </c>
      <c r="AE166" s="710"/>
      <c r="AF166" s="315"/>
      <c r="AG166" s="313"/>
      <c r="AH166" s="711" t="s">
        <v>450</v>
      </c>
      <c r="AI166" s="712"/>
      <c r="AJ166" s="709">
        <f>+SUM(AG170:AP170)</f>
        <v>195396000</v>
      </c>
      <c r="AK166" s="710"/>
      <c r="AL166" s="313"/>
      <c r="AM166" s="313" t="s">
        <v>451</v>
      </c>
      <c r="AN166" s="709">
        <f>+AJ166+AD166</f>
        <v>791468400</v>
      </c>
      <c r="AO166" s="710"/>
      <c r="AP166" s="656"/>
      <c r="AQ166" s="316"/>
      <c r="AR166" s="711" t="s">
        <v>450</v>
      </c>
      <c r="AS166" s="712"/>
      <c r="AT166" s="709">
        <f>+SUM(AQ170:AZ170)</f>
        <v>190068000</v>
      </c>
      <c r="AU166" s="710"/>
      <c r="AV166" s="313"/>
      <c r="AW166" s="313" t="s">
        <v>451</v>
      </c>
      <c r="AX166" s="709">
        <f>+AT166+AN166</f>
        <v>981536400</v>
      </c>
      <c r="AY166" s="710"/>
      <c r="AZ166" s="315"/>
      <c r="BA166" s="657"/>
      <c r="BB166" s="711" t="s">
        <v>450</v>
      </c>
      <c r="BC166" s="712"/>
      <c r="BD166" s="709">
        <f>+SUM(BA170:BJ170)</f>
        <v>190068000</v>
      </c>
      <c r="BE166" s="710"/>
      <c r="BF166" s="313"/>
      <c r="BG166" s="313" t="s">
        <v>451</v>
      </c>
      <c r="BH166" s="709">
        <f>+BD166+AX166</f>
        <v>1171604400</v>
      </c>
      <c r="BI166" s="710"/>
      <c r="BJ166" s="315"/>
      <c r="BK166" s="657"/>
      <c r="BL166" s="711" t="s">
        <v>450</v>
      </c>
      <c r="BM166" s="712"/>
      <c r="BN166" s="709">
        <f>+SUM(BK170:BT170)</f>
        <v>190068000</v>
      </c>
      <c r="BO166" s="710"/>
      <c r="BP166" s="656"/>
      <c r="BQ166" s="313" t="s">
        <v>451</v>
      </c>
      <c r="BR166" s="709">
        <f>+BN166+BH166</f>
        <v>1361672400</v>
      </c>
      <c r="BS166" s="710"/>
      <c r="BT166" s="315"/>
      <c r="BU166" s="657"/>
      <c r="BV166" s="313"/>
      <c r="BW166" s="313"/>
      <c r="BX166" s="313"/>
      <c r="BY166" s="313"/>
      <c r="BZ166" s="313"/>
      <c r="CA166" s="313"/>
      <c r="CB166" s="313"/>
      <c r="CC166" s="315"/>
    </row>
    <row r="167" spans="1:83" ht="12.95" customHeight="1" x14ac:dyDescent="0.4">
      <c r="A167" s="713" t="s">
        <v>452</v>
      </c>
      <c r="B167" s="336" t="s">
        <v>453</v>
      </c>
      <c r="C167" s="323">
        <v>3600</v>
      </c>
      <c r="D167" s="323">
        <v>3600</v>
      </c>
      <c r="E167" s="323">
        <v>3600</v>
      </c>
      <c r="F167" s="323">
        <v>3600</v>
      </c>
      <c r="G167" s="323">
        <v>3600</v>
      </c>
      <c r="H167" s="319">
        <v>4100</v>
      </c>
      <c r="I167" s="319">
        <v>4100</v>
      </c>
      <c r="J167" s="319">
        <v>4460</v>
      </c>
      <c r="K167" s="319">
        <v>4460</v>
      </c>
      <c r="L167" s="325">
        <v>5030</v>
      </c>
      <c r="M167" s="328">
        <v>5030</v>
      </c>
      <c r="N167" s="319">
        <v>5030</v>
      </c>
      <c r="O167" s="319">
        <v>5030</v>
      </c>
      <c r="P167" s="319">
        <v>5030</v>
      </c>
      <c r="Q167" s="319">
        <v>5030</v>
      </c>
      <c r="R167" s="319">
        <v>5030</v>
      </c>
      <c r="S167" s="319">
        <v>5030</v>
      </c>
      <c r="T167" s="319">
        <v>5030</v>
      </c>
      <c r="U167" s="319">
        <v>5030</v>
      </c>
      <c r="V167" s="324">
        <v>5030</v>
      </c>
      <c r="W167" s="323">
        <v>6290</v>
      </c>
      <c r="X167" s="319">
        <v>6290</v>
      </c>
      <c r="Y167" s="319">
        <v>6290</v>
      </c>
      <c r="Z167" s="319">
        <v>6290</v>
      </c>
      <c r="AA167" s="319">
        <v>6290</v>
      </c>
      <c r="AB167" s="319">
        <v>6290</v>
      </c>
      <c r="AC167" s="319">
        <v>6290</v>
      </c>
      <c r="AD167" s="319">
        <v>6290</v>
      </c>
      <c r="AE167" s="319">
        <v>6290</v>
      </c>
      <c r="AF167" s="324">
        <v>6290</v>
      </c>
      <c r="AG167" s="323">
        <v>6290</v>
      </c>
      <c r="AH167" s="319">
        <v>4950</v>
      </c>
      <c r="AI167" s="319">
        <v>4950</v>
      </c>
      <c r="AJ167" s="319">
        <v>4950</v>
      </c>
      <c r="AK167" s="319">
        <v>4950</v>
      </c>
      <c r="AL167" s="319">
        <v>4950</v>
      </c>
      <c r="AM167" s="319">
        <v>4950</v>
      </c>
      <c r="AN167" s="319">
        <v>4950</v>
      </c>
      <c r="AO167" s="319">
        <v>4950</v>
      </c>
      <c r="AP167" s="319">
        <v>4950</v>
      </c>
      <c r="AQ167" s="337">
        <v>4950</v>
      </c>
      <c r="AR167" s="319">
        <v>4950</v>
      </c>
      <c r="AS167" s="319">
        <v>4950</v>
      </c>
      <c r="AT167" s="319">
        <v>4950</v>
      </c>
      <c r="AU167" s="319">
        <v>4950</v>
      </c>
      <c r="AV167" s="319">
        <v>4950</v>
      </c>
      <c r="AW167" s="319">
        <v>4950</v>
      </c>
      <c r="AX167" s="325">
        <v>4950</v>
      </c>
      <c r="AY167" s="326">
        <v>4950</v>
      </c>
      <c r="AZ167" s="324">
        <v>4950</v>
      </c>
      <c r="BA167" s="323">
        <v>4950</v>
      </c>
      <c r="BB167" s="319">
        <v>4950</v>
      </c>
      <c r="BC167" s="319">
        <v>4950</v>
      </c>
      <c r="BD167" s="319">
        <v>4950</v>
      </c>
      <c r="BE167" s="319">
        <v>4950</v>
      </c>
      <c r="BF167" s="319">
        <v>4950</v>
      </c>
      <c r="BG167" s="319">
        <v>4950</v>
      </c>
      <c r="BH167" s="319">
        <v>4950</v>
      </c>
      <c r="BI167" s="319">
        <v>4950</v>
      </c>
      <c r="BJ167" s="324">
        <v>4950</v>
      </c>
      <c r="BK167" s="323">
        <v>4950</v>
      </c>
      <c r="BL167" s="319">
        <v>4950</v>
      </c>
      <c r="BM167" s="319">
        <v>4950</v>
      </c>
      <c r="BN167" s="319">
        <v>4950</v>
      </c>
      <c r="BO167" s="319">
        <v>4950</v>
      </c>
      <c r="BP167" s="319">
        <v>4950</v>
      </c>
      <c r="BQ167" s="319">
        <v>4950</v>
      </c>
      <c r="BR167" s="319">
        <v>4950</v>
      </c>
      <c r="BS167" s="319">
        <v>4950</v>
      </c>
      <c r="BT167" s="324">
        <v>4950</v>
      </c>
      <c r="BU167" s="323">
        <v>4950</v>
      </c>
      <c r="BV167" s="319">
        <v>4950</v>
      </c>
      <c r="BW167" s="319">
        <v>4950</v>
      </c>
      <c r="BX167" s="319">
        <v>4950</v>
      </c>
      <c r="BY167" s="319">
        <v>4950</v>
      </c>
      <c r="BZ167" s="319">
        <v>4950</v>
      </c>
      <c r="CA167" s="319">
        <v>4950</v>
      </c>
      <c r="CB167" s="319">
        <v>4950</v>
      </c>
      <c r="CC167" s="324">
        <v>4950</v>
      </c>
    </row>
    <row r="168" spans="1:83" ht="12.95" customHeight="1" x14ac:dyDescent="0.4">
      <c r="A168" s="714"/>
      <c r="B168" s="336" t="s">
        <v>454</v>
      </c>
      <c r="C168" s="323">
        <v>3600</v>
      </c>
      <c r="D168" s="323">
        <v>3600</v>
      </c>
      <c r="E168" s="323">
        <v>3600</v>
      </c>
      <c r="F168" s="323">
        <v>3600</v>
      </c>
      <c r="G168" s="323">
        <v>3600</v>
      </c>
      <c r="H168" s="319">
        <v>4400</v>
      </c>
      <c r="I168" s="319">
        <v>4400</v>
      </c>
      <c r="J168" s="319">
        <v>4780</v>
      </c>
      <c r="K168" s="319">
        <v>4780</v>
      </c>
      <c r="L168" s="325">
        <v>5390</v>
      </c>
      <c r="M168" s="328">
        <v>5390</v>
      </c>
      <c r="N168" s="319">
        <v>5390</v>
      </c>
      <c r="O168" s="319">
        <v>5270</v>
      </c>
      <c r="P168" s="319">
        <v>5270</v>
      </c>
      <c r="Q168" s="319">
        <v>5270</v>
      </c>
      <c r="R168" s="319">
        <v>5270</v>
      </c>
      <c r="S168" s="319">
        <v>5270</v>
      </c>
      <c r="T168" s="319">
        <v>5270</v>
      </c>
      <c r="U168" s="319">
        <v>5270</v>
      </c>
      <c r="V168" s="324">
        <v>5270</v>
      </c>
      <c r="W168" s="323">
        <v>6590</v>
      </c>
      <c r="X168" s="319">
        <v>6590</v>
      </c>
      <c r="Y168" s="319">
        <v>6590</v>
      </c>
      <c r="Z168" s="319">
        <v>6590</v>
      </c>
      <c r="AA168" s="319">
        <v>6590</v>
      </c>
      <c r="AB168" s="319">
        <v>6590</v>
      </c>
      <c r="AC168" s="319">
        <v>6590</v>
      </c>
      <c r="AD168" s="319">
        <v>6590</v>
      </c>
      <c r="AE168" s="319">
        <v>6590</v>
      </c>
      <c r="AF168" s="324">
        <v>6590</v>
      </c>
      <c r="AG168" s="323">
        <v>6590</v>
      </c>
      <c r="AH168" s="319">
        <v>5130</v>
      </c>
      <c r="AI168" s="319">
        <v>5130</v>
      </c>
      <c r="AJ168" s="319">
        <v>5130</v>
      </c>
      <c r="AK168" s="319">
        <v>5130</v>
      </c>
      <c r="AL168" s="319">
        <v>5130</v>
      </c>
      <c r="AM168" s="319">
        <v>5130</v>
      </c>
      <c r="AN168" s="319">
        <v>5130</v>
      </c>
      <c r="AO168" s="319">
        <v>5130</v>
      </c>
      <c r="AP168" s="319">
        <v>5130</v>
      </c>
      <c r="AQ168" s="337">
        <v>5130</v>
      </c>
      <c r="AR168" s="319">
        <v>5130</v>
      </c>
      <c r="AS168" s="319">
        <v>5130</v>
      </c>
      <c r="AT168" s="319">
        <v>5130</v>
      </c>
      <c r="AU168" s="319">
        <v>5130</v>
      </c>
      <c r="AV168" s="319">
        <v>5130</v>
      </c>
      <c r="AW168" s="319">
        <v>5130</v>
      </c>
      <c r="AX168" s="325">
        <v>5130</v>
      </c>
      <c r="AY168" s="326">
        <v>5130</v>
      </c>
      <c r="AZ168" s="324">
        <v>5130</v>
      </c>
      <c r="BA168" s="323">
        <v>5130</v>
      </c>
      <c r="BB168" s="319">
        <v>5130</v>
      </c>
      <c r="BC168" s="319">
        <v>5130</v>
      </c>
      <c r="BD168" s="319">
        <v>5130</v>
      </c>
      <c r="BE168" s="319">
        <v>5130</v>
      </c>
      <c r="BF168" s="319">
        <v>5130</v>
      </c>
      <c r="BG168" s="319">
        <v>5130</v>
      </c>
      <c r="BH168" s="319">
        <v>5130</v>
      </c>
      <c r="BI168" s="319">
        <v>5130</v>
      </c>
      <c r="BJ168" s="324">
        <v>5130</v>
      </c>
      <c r="BK168" s="323">
        <v>5130</v>
      </c>
      <c r="BL168" s="319">
        <v>5130</v>
      </c>
      <c r="BM168" s="319">
        <v>5130</v>
      </c>
      <c r="BN168" s="319">
        <v>5130</v>
      </c>
      <c r="BO168" s="319">
        <v>5130</v>
      </c>
      <c r="BP168" s="319">
        <v>5130</v>
      </c>
      <c r="BQ168" s="319">
        <v>5130</v>
      </c>
      <c r="BR168" s="319">
        <v>5130</v>
      </c>
      <c r="BS168" s="319">
        <v>5130</v>
      </c>
      <c r="BT168" s="324">
        <v>5130</v>
      </c>
      <c r="BU168" s="323">
        <v>5130</v>
      </c>
      <c r="BV168" s="319">
        <v>5130</v>
      </c>
      <c r="BW168" s="319">
        <v>5130</v>
      </c>
      <c r="BX168" s="319">
        <v>5130</v>
      </c>
      <c r="BY168" s="319">
        <v>5130</v>
      </c>
      <c r="BZ168" s="319">
        <v>5130</v>
      </c>
      <c r="CA168" s="319">
        <v>5130</v>
      </c>
      <c r="CB168" s="319">
        <v>5130</v>
      </c>
      <c r="CC168" s="324">
        <v>5130</v>
      </c>
    </row>
    <row r="169" spans="1:83" ht="12.95" customHeight="1" x14ac:dyDescent="0.4">
      <c r="A169" s="715"/>
      <c r="B169" s="336" t="s">
        <v>455</v>
      </c>
      <c r="C169" s="323">
        <v>4100</v>
      </c>
      <c r="D169" s="323">
        <v>4100</v>
      </c>
      <c r="E169" s="323">
        <v>4100</v>
      </c>
      <c r="F169" s="323">
        <v>4100</v>
      </c>
      <c r="G169" s="323">
        <v>4100</v>
      </c>
      <c r="H169" s="319">
        <v>4800</v>
      </c>
      <c r="I169" s="319">
        <v>4800</v>
      </c>
      <c r="J169" s="319">
        <v>5200</v>
      </c>
      <c r="K169" s="319">
        <v>5200</v>
      </c>
      <c r="L169" s="325">
        <v>5860</v>
      </c>
      <c r="M169" s="328">
        <v>5860</v>
      </c>
      <c r="N169" s="319">
        <v>5860</v>
      </c>
      <c r="O169" s="319">
        <v>5580</v>
      </c>
      <c r="P169" s="319">
        <v>5580</v>
      </c>
      <c r="Q169" s="319">
        <v>5580</v>
      </c>
      <c r="R169" s="319">
        <v>5580</v>
      </c>
      <c r="S169" s="319">
        <v>5580</v>
      </c>
      <c r="T169" s="319">
        <v>5580</v>
      </c>
      <c r="U169" s="319">
        <v>5580</v>
      </c>
      <c r="V169" s="324">
        <v>5580</v>
      </c>
      <c r="W169" s="323">
        <v>6980</v>
      </c>
      <c r="X169" s="319">
        <v>6980</v>
      </c>
      <c r="Y169" s="319">
        <v>6980</v>
      </c>
      <c r="Z169" s="319">
        <v>6980</v>
      </c>
      <c r="AA169" s="319">
        <v>6980</v>
      </c>
      <c r="AB169" s="319">
        <v>6980</v>
      </c>
      <c r="AC169" s="319">
        <v>6980</v>
      </c>
      <c r="AD169" s="319">
        <v>6980</v>
      </c>
      <c r="AE169" s="319">
        <v>6980</v>
      </c>
      <c r="AF169" s="324">
        <v>6980</v>
      </c>
      <c r="AG169" s="323">
        <v>6980</v>
      </c>
      <c r="AH169" s="319">
        <v>5390</v>
      </c>
      <c r="AI169" s="319">
        <v>5390</v>
      </c>
      <c r="AJ169" s="319">
        <v>5390</v>
      </c>
      <c r="AK169" s="319">
        <v>5390</v>
      </c>
      <c r="AL169" s="319">
        <v>5390</v>
      </c>
      <c r="AM169" s="319">
        <v>5390</v>
      </c>
      <c r="AN169" s="319">
        <v>5390</v>
      </c>
      <c r="AO169" s="319">
        <v>5390</v>
      </c>
      <c r="AP169" s="319">
        <v>5390</v>
      </c>
      <c r="AQ169" s="337">
        <v>5390</v>
      </c>
      <c r="AR169" s="319">
        <v>5390</v>
      </c>
      <c r="AS169" s="319">
        <v>5390</v>
      </c>
      <c r="AT169" s="319">
        <v>5390</v>
      </c>
      <c r="AU169" s="319">
        <v>5390</v>
      </c>
      <c r="AV169" s="319">
        <v>5390</v>
      </c>
      <c r="AW169" s="319">
        <v>5390</v>
      </c>
      <c r="AX169" s="325">
        <v>5390</v>
      </c>
      <c r="AY169" s="326">
        <v>5390</v>
      </c>
      <c r="AZ169" s="324">
        <v>5390</v>
      </c>
      <c r="BA169" s="323">
        <v>5390</v>
      </c>
      <c r="BB169" s="319">
        <v>5390</v>
      </c>
      <c r="BC169" s="319">
        <v>5390</v>
      </c>
      <c r="BD169" s="319">
        <v>5390</v>
      </c>
      <c r="BE169" s="319">
        <v>5390</v>
      </c>
      <c r="BF169" s="319">
        <v>5390</v>
      </c>
      <c r="BG169" s="319">
        <v>5390</v>
      </c>
      <c r="BH169" s="319">
        <v>5390</v>
      </c>
      <c r="BI169" s="319">
        <v>5390</v>
      </c>
      <c r="BJ169" s="324">
        <v>5390</v>
      </c>
      <c r="BK169" s="323">
        <v>5390</v>
      </c>
      <c r="BL169" s="319">
        <v>5390</v>
      </c>
      <c r="BM169" s="319">
        <v>5390</v>
      </c>
      <c r="BN169" s="319">
        <v>5390</v>
      </c>
      <c r="BO169" s="319">
        <v>5390</v>
      </c>
      <c r="BP169" s="319">
        <v>5390</v>
      </c>
      <c r="BQ169" s="319">
        <v>5390</v>
      </c>
      <c r="BR169" s="319">
        <v>5390</v>
      </c>
      <c r="BS169" s="319">
        <v>5390</v>
      </c>
      <c r="BT169" s="324">
        <v>5390</v>
      </c>
      <c r="BU169" s="323">
        <v>5390</v>
      </c>
      <c r="BV169" s="319">
        <v>5390</v>
      </c>
      <c r="BW169" s="319">
        <v>5390</v>
      </c>
      <c r="BX169" s="319">
        <v>5390</v>
      </c>
      <c r="BY169" s="319">
        <v>5390</v>
      </c>
      <c r="BZ169" s="319">
        <v>5390</v>
      </c>
      <c r="CA169" s="319">
        <v>5390</v>
      </c>
      <c r="CB169" s="319">
        <v>5390</v>
      </c>
      <c r="CC169" s="324">
        <v>5390</v>
      </c>
    </row>
    <row r="170" spans="1:83" ht="12.95" customHeight="1" thickBot="1" x14ac:dyDescent="0.45">
      <c r="A170" s="716" t="s">
        <v>459</v>
      </c>
      <c r="B170" s="717"/>
      <c r="C170" s="329">
        <f>+(C167*180+C168*30+C169*100)*12</f>
        <v>13992000</v>
      </c>
      <c r="D170" s="329">
        <f t="shared" ref="D170:BO170" si="49">+(D167*180+D168*30+D169*100)*12</f>
        <v>13992000</v>
      </c>
      <c r="E170" s="329">
        <f t="shared" si="49"/>
        <v>13992000</v>
      </c>
      <c r="F170" s="329">
        <f t="shared" si="49"/>
        <v>13992000</v>
      </c>
      <c r="G170" s="329">
        <f t="shared" si="49"/>
        <v>13992000</v>
      </c>
      <c r="H170" s="329">
        <f t="shared" si="49"/>
        <v>16200000</v>
      </c>
      <c r="I170" s="329">
        <f t="shared" si="49"/>
        <v>16200000</v>
      </c>
      <c r="J170" s="329">
        <f t="shared" si="49"/>
        <v>17594400</v>
      </c>
      <c r="K170" s="329">
        <f t="shared" si="49"/>
        <v>17594400</v>
      </c>
      <c r="L170" s="329">
        <f t="shared" si="49"/>
        <v>19837200</v>
      </c>
      <c r="M170" s="338">
        <f t="shared" si="49"/>
        <v>19837200</v>
      </c>
      <c r="N170" s="339">
        <f t="shared" si="49"/>
        <v>19837200</v>
      </c>
      <c r="O170" s="339">
        <f t="shared" si="49"/>
        <v>19458000</v>
      </c>
      <c r="P170" s="339">
        <f t="shared" si="49"/>
        <v>19458000</v>
      </c>
      <c r="Q170" s="339">
        <f t="shared" si="49"/>
        <v>19458000</v>
      </c>
      <c r="R170" s="339">
        <f t="shared" si="49"/>
        <v>19458000</v>
      </c>
      <c r="S170" s="339">
        <f t="shared" si="49"/>
        <v>19458000</v>
      </c>
      <c r="T170" s="339">
        <f t="shared" si="49"/>
        <v>19458000</v>
      </c>
      <c r="U170" s="339">
        <f t="shared" si="49"/>
        <v>19458000</v>
      </c>
      <c r="V170" s="340">
        <f t="shared" si="49"/>
        <v>19458000</v>
      </c>
      <c r="W170" s="329">
        <f t="shared" si="49"/>
        <v>24334800</v>
      </c>
      <c r="X170" s="339">
        <f t="shared" si="49"/>
        <v>24334800</v>
      </c>
      <c r="Y170" s="339">
        <f t="shared" si="49"/>
        <v>24334800</v>
      </c>
      <c r="Z170" s="339">
        <f t="shared" si="49"/>
        <v>24334800</v>
      </c>
      <c r="AA170" s="339">
        <f t="shared" si="49"/>
        <v>24334800</v>
      </c>
      <c r="AB170" s="339">
        <f t="shared" si="49"/>
        <v>24334800</v>
      </c>
      <c r="AC170" s="339">
        <f t="shared" si="49"/>
        <v>24334800</v>
      </c>
      <c r="AD170" s="339">
        <f t="shared" si="49"/>
        <v>24334800</v>
      </c>
      <c r="AE170" s="339">
        <f t="shared" si="49"/>
        <v>24334800</v>
      </c>
      <c r="AF170" s="340">
        <f t="shared" si="49"/>
        <v>24334800</v>
      </c>
      <c r="AG170" s="329">
        <f t="shared" si="49"/>
        <v>24334800</v>
      </c>
      <c r="AH170" s="329">
        <f t="shared" si="49"/>
        <v>19006800</v>
      </c>
      <c r="AI170" s="329">
        <f t="shared" si="49"/>
        <v>19006800</v>
      </c>
      <c r="AJ170" s="329">
        <f t="shared" si="49"/>
        <v>19006800</v>
      </c>
      <c r="AK170" s="329">
        <f t="shared" si="49"/>
        <v>19006800</v>
      </c>
      <c r="AL170" s="329">
        <f t="shared" si="49"/>
        <v>19006800</v>
      </c>
      <c r="AM170" s="329">
        <f t="shared" si="49"/>
        <v>19006800</v>
      </c>
      <c r="AN170" s="329">
        <f t="shared" si="49"/>
        <v>19006800</v>
      </c>
      <c r="AO170" s="329">
        <f t="shared" si="49"/>
        <v>19006800</v>
      </c>
      <c r="AP170" s="329">
        <f t="shared" si="49"/>
        <v>19006800</v>
      </c>
      <c r="AQ170" s="341">
        <f t="shared" si="49"/>
        <v>19006800</v>
      </c>
      <c r="AR170" s="339">
        <f t="shared" si="49"/>
        <v>19006800</v>
      </c>
      <c r="AS170" s="339">
        <f t="shared" si="49"/>
        <v>19006800</v>
      </c>
      <c r="AT170" s="339">
        <f t="shared" si="49"/>
        <v>19006800</v>
      </c>
      <c r="AU170" s="339">
        <f t="shared" si="49"/>
        <v>19006800</v>
      </c>
      <c r="AV170" s="339">
        <f t="shared" si="49"/>
        <v>19006800</v>
      </c>
      <c r="AW170" s="339">
        <f t="shared" si="49"/>
        <v>19006800</v>
      </c>
      <c r="AX170" s="342">
        <f t="shared" si="49"/>
        <v>19006800</v>
      </c>
      <c r="AY170" s="343">
        <f t="shared" si="49"/>
        <v>19006800</v>
      </c>
      <c r="AZ170" s="340">
        <f t="shared" si="49"/>
        <v>19006800</v>
      </c>
      <c r="BA170" s="329">
        <f t="shared" si="49"/>
        <v>19006800</v>
      </c>
      <c r="BB170" s="339">
        <f t="shared" si="49"/>
        <v>19006800</v>
      </c>
      <c r="BC170" s="339">
        <f t="shared" si="49"/>
        <v>19006800</v>
      </c>
      <c r="BD170" s="339">
        <f t="shared" si="49"/>
        <v>19006800</v>
      </c>
      <c r="BE170" s="339">
        <f t="shared" si="49"/>
        <v>19006800</v>
      </c>
      <c r="BF170" s="339">
        <f t="shared" si="49"/>
        <v>19006800</v>
      </c>
      <c r="BG170" s="339">
        <f t="shared" si="49"/>
        <v>19006800</v>
      </c>
      <c r="BH170" s="339">
        <f t="shared" si="49"/>
        <v>19006800</v>
      </c>
      <c r="BI170" s="339">
        <f t="shared" si="49"/>
        <v>19006800</v>
      </c>
      <c r="BJ170" s="340">
        <f t="shared" si="49"/>
        <v>19006800</v>
      </c>
      <c r="BK170" s="329">
        <f t="shared" si="49"/>
        <v>19006800</v>
      </c>
      <c r="BL170" s="339">
        <f t="shared" si="49"/>
        <v>19006800</v>
      </c>
      <c r="BM170" s="339">
        <f t="shared" si="49"/>
        <v>19006800</v>
      </c>
      <c r="BN170" s="339">
        <f t="shared" si="49"/>
        <v>19006800</v>
      </c>
      <c r="BO170" s="339">
        <f t="shared" si="49"/>
        <v>19006800</v>
      </c>
      <c r="BP170" s="339">
        <f t="shared" ref="BP170:CC170" si="50">+(BP167*180+BP168*30+BP169*100)*12</f>
        <v>19006800</v>
      </c>
      <c r="BQ170" s="339">
        <f t="shared" si="50"/>
        <v>19006800</v>
      </c>
      <c r="BR170" s="339">
        <f t="shared" si="50"/>
        <v>19006800</v>
      </c>
      <c r="BS170" s="339">
        <f t="shared" si="50"/>
        <v>19006800</v>
      </c>
      <c r="BT170" s="340">
        <f t="shared" si="50"/>
        <v>19006800</v>
      </c>
      <c r="BU170" s="329">
        <f t="shared" si="50"/>
        <v>19006800</v>
      </c>
      <c r="BV170" s="339">
        <f t="shared" si="50"/>
        <v>19006800</v>
      </c>
      <c r="BW170" s="339">
        <f t="shared" si="50"/>
        <v>19006800</v>
      </c>
      <c r="BX170" s="339">
        <f t="shared" si="50"/>
        <v>19006800</v>
      </c>
      <c r="BY170" s="339">
        <f t="shared" si="50"/>
        <v>19006800</v>
      </c>
      <c r="BZ170" s="339">
        <f t="shared" si="50"/>
        <v>19006800</v>
      </c>
      <c r="CA170" s="339">
        <f t="shared" si="50"/>
        <v>19006800</v>
      </c>
      <c r="CB170" s="339">
        <f t="shared" si="50"/>
        <v>19006800</v>
      </c>
      <c r="CC170" s="340">
        <f t="shared" si="50"/>
        <v>19006800</v>
      </c>
    </row>
    <row r="171" spans="1:83" ht="14.25" customHeight="1" thickBot="1" x14ac:dyDescent="0.45">
      <c r="AX171" s="22"/>
      <c r="AY171" s="602"/>
    </row>
    <row r="172" spans="1:83" s="345" customFormat="1" ht="14.25" customHeight="1" x14ac:dyDescent="0.4">
      <c r="A172" s="702" t="s">
        <v>460</v>
      </c>
      <c r="B172" s="346" t="s">
        <v>461</v>
      </c>
      <c r="C172" s="347"/>
      <c r="D172" s="348"/>
      <c r="E172" s="348"/>
      <c r="F172" s="348"/>
      <c r="G172" s="349"/>
      <c r="H172" s="348">
        <v>724497</v>
      </c>
      <c r="I172" s="348">
        <v>756783</v>
      </c>
      <c r="J172" s="348">
        <v>2555613</v>
      </c>
      <c r="K172" s="348"/>
      <c r="L172" s="350">
        <v>66481</v>
      </c>
      <c r="M172" s="351">
        <v>2371344</v>
      </c>
      <c r="N172" s="348">
        <v>4866924</v>
      </c>
      <c r="O172" s="348">
        <v>696041</v>
      </c>
      <c r="P172" s="348">
        <v>1226309</v>
      </c>
      <c r="Q172" s="348">
        <v>1814187</v>
      </c>
      <c r="R172" s="348">
        <v>1056654</v>
      </c>
      <c r="S172" s="348">
        <v>2289840</v>
      </c>
      <c r="T172" s="352">
        <v>1678176</v>
      </c>
      <c r="U172" s="352">
        <v>13489250</v>
      </c>
      <c r="V172" s="346">
        <v>1312018</v>
      </c>
      <c r="W172" s="347">
        <v>1653407</v>
      </c>
      <c r="X172" s="348">
        <v>1590013</v>
      </c>
      <c r="Y172" s="348">
        <v>1839617</v>
      </c>
      <c r="Z172" s="348">
        <v>1459374</v>
      </c>
      <c r="AA172" s="348">
        <v>1454792</v>
      </c>
      <c r="AB172" s="348">
        <v>2434043</v>
      </c>
      <c r="AC172" s="348">
        <v>2254190</v>
      </c>
      <c r="AD172" s="348">
        <v>1212225</v>
      </c>
      <c r="AE172" s="348">
        <v>1164423</v>
      </c>
      <c r="AF172" s="350">
        <v>1332337</v>
      </c>
      <c r="AG172" s="351">
        <v>351679</v>
      </c>
      <c r="AH172" s="348">
        <v>260789</v>
      </c>
      <c r="AI172" s="348">
        <v>10444</v>
      </c>
      <c r="AJ172" s="348">
        <v>15348</v>
      </c>
      <c r="AK172" s="348">
        <v>43773</v>
      </c>
      <c r="AL172" s="348">
        <v>98065</v>
      </c>
      <c r="AM172" s="348">
        <v>192401</v>
      </c>
      <c r="AN172" s="348">
        <v>83559</v>
      </c>
      <c r="AO172" s="348">
        <v>26343</v>
      </c>
      <c r="AP172" s="346">
        <v>48928</v>
      </c>
      <c r="AQ172" s="347">
        <v>8235</v>
      </c>
      <c r="AR172" s="348">
        <v>15267</v>
      </c>
      <c r="AS172" s="348">
        <v>8219</v>
      </c>
      <c r="AT172" s="348">
        <v>16219</v>
      </c>
      <c r="AU172" s="348">
        <v>7090</v>
      </c>
      <c r="AV172" s="348">
        <v>13743</v>
      </c>
      <c r="AW172" s="348">
        <v>2914</v>
      </c>
      <c r="AX172" s="350">
        <v>5410</v>
      </c>
      <c r="AY172" s="353"/>
      <c r="AZ172" s="350"/>
      <c r="BA172" s="351"/>
      <c r="BB172" s="348"/>
      <c r="BC172" s="348"/>
      <c r="BD172" s="348"/>
      <c r="BE172" s="348"/>
      <c r="BF172" s="348"/>
      <c r="BG172" s="348"/>
      <c r="BH172" s="348"/>
      <c r="BI172" s="348"/>
      <c r="BJ172" s="346"/>
      <c r="BK172" s="347"/>
      <c r="BL172" s="348"/>
      <c r="BM172" s="348"/>
      <c r="BN172" s="348"/>
      <c r="BO172" s="348"/>
      <c r="BP172" s="348"/>
      <c r="BQ172" s="348"/>
      <c r="BR172" s="348"/>
      <c r="BS172" s="348"/>
      <c r="BT172" s="350"/>
      <c r="BU172" s="351"/>
      <c r="BV172" s="348"/>
      <c r="BW172" s="348"/>
      <c r="BX172" s="348"/>
      <c r="BY172" s="348"/>
      <c r="BZ172" s="348"/>
      <c r="CA172" s="348"/>
      <c r="CB172" s="348"/>
      <c r="CC172" s="346"/>
      <c r="CD172" s="354">
        <f t="shared" ref="CD172:CD180" si="51">SUM(C172:CC172)</f>
        <v>52506964</v>
      </c>
      <c r="CE172" s="355"/>
    </row>
    <row r="173" spans="1:83" s="345" customFormat="1" ht="14.25" customHeight="1" x14ac:dyDescent="0.4">
      <c r="A173" s="703"/>
      <c r="B173" s="356" t="s">
        <v>462</v>
      </c>
      <c r="C173" s="357"/>
      <c r="D173" s="358"/>
      <c r="E173" s="358"/>
      <c r="F173" s="358" t="s">
        <v>463</v>
      </c>
      <c r="G173" s="359">
        <v>1198000</v>
      </c>
      <c r="H173" s="358"/>
      <c r="I173" s="358"/>
      <c r="J173" s="358"/>
      <c r="K173" s="358"/>
      <c r="L173" s="360"/>
      <c r="M173" s="361"/>
      <c r="N173" s="358"/>
      <c r="O173" s="362" t="s">
        <v>826</v>
      </c>
      <c r="P173" s="362" t="s">
        <v>826</v>
      </c>
      <c r="Q173" s="362" t="s">
        <v>826</v>
      </c>
      <c r="R173" s="358"/>
      <c r="S173" s="358"/>
      <c r="T173" s="362"/>
      <c r="U173" s="362"/>
      <c r="V173" s="356"/>
      <c r="W173" s="357"/>
      <c r="X173" s="358"/>
      <c r="Y173" s="358"/>
      <c r="Z173" s="358"/>
      <c r="AA173" s="358"/>
      <c r="AB173" s="358"/>
      <c r="AC173" s="358"/>
      <c r="AD173" s="358"/>
      <c r="AE173" s="358"/>
      <c r="AF173" s="360"/>
      <c r="AG173" s="361"/>
      <c r="AH173" s="358"/>
      <c r="AI173" s="358"/>
      <c r="AJ173" s="358"/>
      <c r="AK173" s="358"/>
      <c r="AL173" s="358"/>
      <c r="AM173" s="358">
        <v>159500</v>
      </c>
      <c r="AN173" s="358"/>
      <c r="AO173" s="358">
        <v>269976</v>
      </c>
      <c r="AP173" s="356">
        <v>423270</v>
      </c>
      <c r="AQ173" s="357">
        <v>567011</v>
      </c>
      <c r="AR173" s="358">
        <v>666125</v>
      </c>
      <c r="AS173" s="358">
        <v>784370</v>
      </c>
      <c r="AT173" s="358">
        <v>909486</v>
      </c>
      <c r="AU173" s="358">
        <v>1134878</v>
      </c>
      <c r="AV173" s="358">
        <v>1310128</v>
      </c>
      <c r="AW173" s="358">
        <v>1470890</v>
      </c>
      <c r="AX173" s="360">
        <v>947580</v>
      </c>
      <c r="AY173" s="363">
        <v>800000</v>
      </c>
      <c r="AZ173" s="360"/>
      <c r="BA173" s="361"/>
      <c r="BB173" s="358"/>
      <c r="BC173" s="358"/>
      <c r="BD173" s="358"/>
      <c r="BE173" s="358"/>
      <c r="BF173" s="358"/>
      <c r="BG173" s="358"/>
      <c r="BH173" s="358"/>
      <c r="BI173" s="358"/>
      <c r="BJ173" s="356"/>
      <c r="BK173" s="357"/>
      <c r="BL173" s="358"/>
      <c r="BM173" s="358"/>
      <c r="BN173" s="358"/>
      <c r="BO173" s="358"/>
      <c r="BP173" s="358"/>
      <c r="BQ173" s="358"/>
      <c r="BR173" s="358"/>
      <c r="BS173" s="358"/>
      <c r="BT173" s="360"/>
      <c r="BU173" s="361"/>
      <c r="BV173" s="358"/>
      <c r="BW173" s="358"/>
      <c r="BX173" s="358"/>
      <c r="BY173" s="358"/>
      <c r="BZ173" s="358"/>
      <c r="CA173" s="358"/>
      <c r="CB173" s="358"/>
      <c r="CC173" s="356"/>
      <c r="CD173" s="364">
        <f t="shared" si="51"/>
        <v>10641214</v>
      </c>
      <c r="CE173" s="355"/>
    </row>
    <row r="174" spans="1:83" s="345" customFormat="1" ht="14.25" customHeight="1" x14ac:dyDescent="0.4">
      <c r="A174" s="703"/>
      <c r="B174" s="356" t="s">
        <v>464</v>
      </c>
      <c r="C174" s="357"/>
      <c r="D174" s="358"/>
      <c r="E174" s="358"/>
      <c r="F174" s="358"/>
      <c r="G174" s="358"/>
      <c r="H174" s="358">
        <v>87400</v>
      </c>
      <c r="I174" s="358">
        <v>58200</v>
      </c>
      <c r="J174" s="358">
        <v>105650</v>
      </c>
      <c r="K174" s="358"/>
      <c r="L174" s="360">
        <v>156950</v>
      </c>
      <c r="M174" s="361">
        <v>213750</v>
      </c>
      <c r="N174" s="358">
        <v>212700</v>
      </c>
      <c r="O174" s="362">
        <v>-5550409</v>
      </c>
      <c r="P174" s="362">
        <v>-3235494</v>
      </c>
      <c r="Q174" s="358">
        <v>-624950</v>
      </c>
      <c r="R174" s="358"/>
      <c r="S174" s="358"/>
      <c r="T174" s="362"/>
      <c r="U174" s="362"/>
      <c r="V174" s="356"/>
      <c r="W174" s="357">
        <v>397730</v>
      </c>
      <c r="X174" s="358"/>
      <c r="Y174" s="358"/>
      <c r="Z174" s="358"/>
      <c r="AA174" s="358"/>
      <c r="AB174" s="358"/>
      <c r="AC174" s="358"/>
      <c r="AD174" s="358"/>
      <c r="AE174" s="358">
        <v>714240</v>
      </c>
      <c r="AF174" s="360">
        <v>319200</v>
      </c>
      <c r="AG174" s="361">
        <v>358255</v>
      </c>
      <c r="AH174" s="358"/>
      <c r="AI174" s="358"/>
      <c r="AJ174" s="358"/>
      <c r="AK174" s="358">
        <v>3000</v>
      </c>
      <c r="AL174" s="358">
        <v>197568</v>
      </c>
      <c r="AM174" s="358"/>
      <c r="AN174" s="358">
        <v>256</v>
      </c>
      <c r="AO174" s="358"/>
      <c r="AP174" s="356"/>
      <c r="AQ174" s="357"/>
      <c r="AR174" s="358">
        <v>94500</v>
      </c>
      <c r="AS174" s="358"/>
      <c r="AT174" s="358">
        <v>245050</v>
      </c>
      <c r="AU174" s="358"/>
      <c r="AV174" s="358"/>
      <c r="AW174" s="358">
        <v>203040</v>
      </c>
      <c r="AX174" s="360"/>
      <c r="AY174" s="363"/>
      <c r="AZ174" s="360" t="s">
        <v>833</v>
      </c>
      <c r="BA174" s="361"/>
      <c r="BB174" s="358"/>
      <c r="BC174" s="358"/>
      <c r="BD174" s="358"/>
      <c r="BE174" s="358"/>
      <c r="BF174" s="358"/>
      <c r="BG174" s="358"/>
      <c r="BH174" s="358"/>
      <c r="BI174" s="358"/>
      <c r="BJ174" s="356"/>
      <c r="BK174" s="357"/>
      <c r="BL174" s="358"/>
      <c r="BM174" s="358"/>
      <c r="BN174" s="358"/>
      <c r="BO174" s="358"/>
      <c r="BP174" s="358"/>
      <c r="BQ174" s="358"/>
      <c r="BR174" s="358"/>
      <c r="BS174" s="358"/>
      <c r="BT174" s="360"/>
      <c r="BU174" s="361"/>
      <c r="BV174" s="358"/>
      <c r="BW174" s="358"/>
      <c r="BX174" s="358"/>
      <c r="BY174" s="358"/>
      <c r="BZ174" s="358"/>
      <c r="CA174" s="358"/>
      <c r="CB174" s="358"/>
      <c r="CC174" s="356"/>
      <c r="CD174" s="364">
        <f t="shared" si="51"/>
        <v>-6043364</v>
      </c>
      <c r="CE174" s="355"/>
    </row>
    <row r="175" spans="1:83" s="345" customFormat="1" ht="14.25" customHeight="1" x14ac:dyDescent="0.4">
      <c r="A175" s="703"/>
      <c r="B175" s="356" t="s">
        <v>465</v>
      </c>
      <c r="C175" s="357"/>
      <c r="D175" s="358"/>
      <c r="E175" s="358"/>
      <c r="F175" s="358"/>
      <c r="G175" s="358"/>
      <c r="H175" s="358">
        <v>-38000</v>
      </c>
      <c r="I175" s="358">
        <v>-151000</v>
      </c>
      <c r="J175" s="358">
        <v>28000</v>
      </c>
      <c r="K175" s="358"/>
      <c r="L175" s="360">
        <v>82000</v>
      </c>
      <c r="M175" s="575" t="s">
        <v>828</v>
      </c>
      <c r="N175" s="573">
        <v>100000000</v>
      </c>
      <c r="O175" s="362">
        <v>-31556987</v>
      </c>
      <c r="P175" s="362">
        <v>-33871902</v>
      </c>
      <c r="Q175" s="573">
        <v>-27024786</v>
      </c>
      <c r="R175" s="358"/>
      <c r="S175" s="358"/>
      <c r="T175" s="362"/>
      <c r="U175" s="362"/>
      <c r="V175" s="356"/>
      <c r="W175" s="365">
        <v>11468785</v>
      </c>
      <c r="X175" s="358"/>
      <c r="Y175" s="358"/>
      <c r="Z175" s="358"/>
      <c r="AA175" s="358"/>
      <c r="AB175" s="358"/>
      <c r="AC175" s="358"/>
      <c r="AD175" s="358"/>
      <c r="AE175" s="358"/>
      <c r="AF175" s="360"/>
      <c r="AG175" s="571"/>
      <c r="AH175" s="362">
        <v>14150500</v>
      </c>
      <c r="AI175" s="358"/>
      <c r="AJ175" s="358"/>
      <c r="AK175" s="358"/>
      <c r="AL175" s="358"/>
      <c r="AM175" s="358"/>
      <c r="AN175" s="358"/>
      <c r="AO175" s="358"/>
      <c r="AP175" s="356"/>
      <c r="AQ175" s="357"/>
      <c r="AR175" s="358"/>
      <c r="AS175" s="358"/>
      <c r="AT175" s="358"/>
      <c r="AU175" s="358"/>
      <c r="AV175" s="358"/>
      <c r="AW175" s="358"/>
      <c r="AX175" s="360"/>
      <c r="AY175" s="363"/>
      <c r="AZ175" s="360">
        <v>2500000</v>
      </c>
      <c r="BA175" s="361">
        <v>2500000</v>
      </c>
      <c r="BB175" s="358">
        <v>2500000</v>
      </c>
      <c r="BC175" s="358">
        <v>2500000</v>
      </c>
      <c r="BD175" s="358">
        <v>2500000</v>
      </c>
      <c r="BE175" s="358">
        <v>2500000</v>
      </c>
      <c r="BF175" s="358">
        <v>2500000</v>
      </c>
      <c r="BG175" s="358">
        <v>2500000</v>
      </c>
      <c r="BH175" s="358">
        <v>2500000</v>
      </c>
      <c r="BI175" s="358">
        <v>2500000</v>
      </c>
      <c r="BJ175" s="356">
        <v>2500000</v>
      </c>
      <c r="BK175" s="357">
        <v>2500000</v>
      </c>
      <c r="BL175" s="358">
        <v>2500000</v>
      </c>
      <c r="BM175" s="358">
        <v>2500000</v>
      </c>
      <c r="BN175" s="358">
        <v>2500000</v>
      </c>
      <c r="BO175" s="358">
        <v>2500000</v>
      </c>
      <c r="BP175" s="358">
        <v>2500000</v>
      </c>
      <c r="BQ175" s="358">
        <v>2500000</v>
      </c>
      <c r="BR175" s="358">
        <v>2500000</v>
      </c>
      <c r="BS175" s="358">
        <v>2500000</v>
      </c>
      <c r="BT175" s="360">
        <v>2500000</v>
      </c>
      <c r="BU175" s="361">
        <v>2500000</v>
      </c>
      <c r="BV175" s="358">
        <v>2500000</v>
      </c>
      <c r="BW175" s="358">
        <v>2500000</v>
      </c>
      <c r="BX175" s="358">
        <v>2500000</v>
      </c>
      <c r="BY175" s="358">
        <v>2500000</v>
      </c>
      <c r="BZ175" s="358">
        <v>2500000</v>
      </c>
      <c r="CA175" s="358">
        <v>2500000</v>
      </c>
      <c r="CB175" s="358">
        <v>2500000</v>
      </c>
      <c r="CC175" s="356">
        <v>2500000</v>
      </c>
      <c r="CD175" s="364">
        <f>SUM(C175:CC175)</f>
        <v>108086610</v>
      </c>
      <c r="CE175" s="355"/>
    </row>
    <row r="176" spans="1:83" s="345" customFormat="1" ht="14.25" customHeight="1" x14ac:dyDescent="0.4">
      <c r="A176" s="703"/>
      <c r="B176" s="356" t="s">
        <v>466</v>
      </c>
      <c r="C176" s="357"/>
      <c r="D176" s="358"/>
      <c r="E176" s="358"/>
      <c r="F176" s="358"/>
      <c r="G176" s="358"/>
      <c r="H176" s="358" t="s">
        <v>824</v>
      </c>
      <c r="I176" s="358" t="s">
        <v>824</v>
      </c>
      <c r="J176" s="358" t="s">
        <v>824</v>
      </c>
      <c r="K176" s="358"/>
      <c r="L176" s="360" t="s">
        <v>824</v>
      </c>
      <c r="M176" s="575" t="s">
        <v>829</v>
      </c>
      <c r="N176" s="573">
        <v>158000</v>
      </c>
      <c r="O176" s="362" t="s">
        <v>827</v>
      </c>
      <c r="P176" s="362" t="s">
        <v>827</v>
      </c>
      <c r="Q176" s="358"/>
      <c r="R176" s="358"/>
      <c r="S176" s="358"/>
      <c r="T176" s="362"/>
      <c r="U176" s="362"/>
      <c r="V176" s="356"/>
      <c r="W176" s="365"/>
      <c r="X176" s="358"/>
      <c r="Y176" s="358"/>
      <c r="Z176" s="358"/>
      <c r="AA176" s="358"/>
      <c r="AB176" s="358">
        <v>2084012</v>
      </c>
      <c r="AC176" s="358"/>
      <c r="AD176" s="358"/>
      <c r="AE176" s="358"/>
      <c r="AF176" s="360"/>
      <c r="AG176" s="361"/>
      <c r="AH176" s="362"/>
      <c r="AI176" s="362">
        <v>-5084000</v>
      </c>
      <c r="AJ176" s="358"/>
      <c r="AK176" s="358"/>
      <c r="AL176" s="358"/>
      <c r="AM176" s="358"/>
      <c r="AN176" s="358"/>
      <c r="AO176" s="358">
        <v>504755</v>
      </c>
      <c r="AP176" s="356">
        <v>1282050</v>
      </c>
      <c r="AQ176" s="357">
        <v>1509095</v>
      </c>
      <c r="AR176" s="358">
        <v>1713873</v>
      </c>
      <c r="AS176" s="358">
        <v>5399311</v>
      </c>
      <c r="AT176" s="358">
        <v>1395374</v>
      </c>
      <c r="AU176" s="358">
        <v>258120</v>
      </c>
      <c r="AV176" s="358">
        <v>3798779</v>
      </c>
      <c r="AW176" s="358">
        <v>966844</v>
      </c>
      <c r="AX176" s="360">
        <v>887860</v>
      </c>
      <c r="AY176" s="363">
        <v>3475795</v>
      </c>
      <c r="AZ176" s="360"/>
      <c r="BA176" s="361"/>
      <c r="BB176" s="358"/>
      <c r="BC176" s="358"/>
      <c r="BD176" s="358"/>
      <c r="BE176" s="358"/>
      <c r="BF176" s="358"/>
      <c r="BG176" s="358"/>
      <c r="BH176" s="358"/>
      <c r="BI176" s="358"/>
      <c r="BJ176" s="356"/>
      <c r="BK176" s="357"/>
      <c r="BL176" s="358"/>
      <c r="BM176" s="358"/>
      <c r="BN176" s="358"/>
      <c r="BO176" s="358"/>
      <c r="BP176" s="358"/>
      <c r="BQ176" s="358"/>
      <c r="BR176" s="358"/>
      <c r="BS176" s="358"/>
      <c r="BT176" s="360"/>
      <c r="BU176" s="361"/>
      <c r="BV176" s="358"/>
      <c r="BW176" s="358"/>
      <c r="BX176" s="358"/>
      <c r="BY176" s="358"/>
      <c r="BZ176" s="358"/>
      <c r="CA176" s="358"/>
      <c r="CB176" s="358"/>
      <c r="CC176" s="356"/>
      <c r="CD176" s="364">
        <f t="shared" si="51"/>
        <v>18349868</v>
      </c>
      <c r="CE176" s="355"/>
    </row>
    <row r="177" spans="1:83" s="345" customFormat="1" ht="14.25" customHeight="1" x14ac:dyDescent="0.4">
      <c r="A177" s="703"/>
      <c r="B177" s="356" t="s">
        <v>467</v>
      </c>
      <c r="C177" s="357"/>
      <c r="D177" s="358"/>
      <c r="E177" s="358"/>
      <c r="F177" s="358"/>
      <c r="G177" s="358"/>
      <c r="H177" s="358"/>
      <c r="I177" s="358"/>
      <c r="J177" s="358"/>
      <c r="K177" s="358"/>
      <c r="L177" s="360"/>
      <c r="M177" s="361">
        <v>769000</v>
      </c>
      <c r="N177" s="358">
        <v>733000</v>
      </c>
      <c r="O177" s="362">
        <v>1044130</v>
      </c>
      <c r="P177" s="362"/>
      <c r="Q177" s="358"/>
      <c r="R177" s="358"/>
      <c r="S177" s="358"/>
      <c r="T177" s="362"/>
      <c r="U177" s="362"/>
      <c r="V177" s="356"/>
      <c r="W177" s="365"/>
      <c r="X177" s="358"/>
      <c r="Y177" s="358"/>
      <c r="Z177" s="358"/>
      <c r="AA177" s="358"/>
      <c r="AB177" s="358"/>
      <c r="AC177" s="358"/>
      <c r="AD177" s="358"/>
      <c r="AE177" s="358"/>
      <c r="AF177" s="360"/>
      <c r="AG177" s="361"/>
      <c r="AH177" s="362"/>
      <c r="AI177" s="358"/>
      <c r="AJ177" s="358"/>
      <c r="AK177" s="358"/>
      <c r="AL177" s="358"/>
      <c r="AM177" s="358"/>
      <c r="AN177" s="358"/>
      <c r="AO177" s="358"/>
      <c r="AP177" s="356"/>
      <c r="AQ177" s="357"/>
      <c r="AR177" s="358"/>
      <c r="AS177" s="358"/>
      <c r="AT177" s="358"/>
      <c r="AU177" s="358"/>
      <c r="AV177" s="358"/>
      <c r="AW177" s="358"/>
      <c r="AX177" s="360"/>
      <c r="AY177" s="363"/>
      <c r="AZ177" s="360"/>
      <c r="BA177" s="361"/>
      <c r="BB177" s="358"/>
      <c r="BC177" s="358"/>
      <c r="BD177" s="358"/>
      <c r="BE177" s="358"/>
      <c r="BF177" s="358"/>
      <c r="BG177" s="358"/>
      <c r="BH177" s="358"/>
      <c r="BI177" s="358"/>
      <c r="BJ177" s="356"/>
      <c r="BK177" s="357"/>
      <c r="BL177" s="358"/>
      <c r="BM177" s="358"/>
      <c r="BN177" s="358"/>
      <c r="BO177" s="358"/>
      <c r="BP177" s="358"/>
      <c r="BQ177" s="358"/>
      <c r="BR177" s="358"/>
      <c r="BS177" s="358"/>
      <c r="BT177" s="360"/>
      <c r="BU177" s="361"/>
      <c r="BV177" s="358"/>
      <c r="BW177" s="358"/>
      <c r="BX177" s="358"/>
      <c r="BY177" s="358"/>
      <c r="BZ177" s="358"/>
      <c r="CA177" s="358"/>
      <c r="CB177" s="358"/>
      <c r="CC177" s="356"/>
      <c r="CD177" s="364">
        <f t="shared" si="51"/>
        <v>2546130</v>
      </c>
      <c r="CE177" s="355"/>
    </row>
    <row r="178" spans="1:83" s="345" customFormat="1" ht="14.25" customHeight="1" x14ac:dyDescent="0.4">
      <c r="A178" s="703"/>
      <c r="B178" s="366" t="s">
        <v>468</v>
      </c>
      <c r="C178" s="357"/>
      <c r="D178" s="358"/>
      <c r="E178" s="358"/>
      <c r="F178" s="358"/>
      <c r="G178" s="358"/>
      <c r="H178" s="358"/>
      <c r="I178" s="358"/>
      <c r="J178" s="358"/>
      <c r="K178" s="358"/>
      <c r="L178" s="360"/>
      <c r="M178" s="361"/>
      <c r="N178" s="358"/>
      <c r="O178" s="362" t="s">
        <v>830</v>
      </c>
      <c r="P178" s="362"/>
      <c r="Q178" s="358"/>
      <c r="R178" s="358"/>
      <c r="S178" s="358"/>
      <c r="T178" s="362"/>
      <c r="U178" s="362"/>
      <c r="V178" s="356"/>
      <c r="W178" s="365"/>
      <c r="X178" s="358"/>
      <c r="Y178" s="358"/>
      <c r="Z178" s="358"/>
      <c r="AA178" s="358"/>
      <c r="AB178" s="358"/>
      <c r="AC178" s="358"/>
      <c r="AD178" s="358"/>
      <c r="AE178" s="358"/>
      <c r="AF178" s="360"/>
      <c r="AG178" s="361"/>
      <c r="AH178" s="358"/>
      <c r="AI178" s="358"/>
      <c r="AJ178" s="358"/>
      <c r="AK178" s="358"/>
      <c r="AL178" s="358"/>
      <c r="AM178" s="358">
        <v>953500</v>
      </c>
      <c r="AN178" s="358">
        <v>2886000</v>
      </c>
      <c r="AO178" s="358">
        <v>1399859</v>
      </c>
      <c r="AP178" s="356">
        <v>2771141</v>
      </c>
      <c r="AQ178" s="357"/>
      <c r="AR178" s="358"/>
      <c r="AS178" s="358"/>
      <c r="AT178" s="358"/>
      <c r="AU178" s="358"/>
      <c r="AV178" s="358"/>
      <c r="AW178" s="358"/>
      <c r="AX178" s="360"/>
      <c r="AY178" s="363"/>
      <c r="AZ178" s="360"/>
      <c r="BA178" s="361"/>
      <c r="BB178" s="358"/>
      <c r="BC178" s="358"/>
      <c r="BD178" s="358"/>
      <c r="BE178" s="358"/>
      <c r="BF178" s="358"/>
      <c r="BG178" s="358"/>
      <c r="BH178" s="358"/>
      <c r="BI178" s="358"/>
      <c r="BJ178" s="356"/>
      <c r="BK178" s="357"/>
      <c r="BL178" s="358"/>
      <c r="BM178" s="358"/>
      <c r="BN178" s="358"/>
      <c r="BO178" s="358"/>
      <c r="BP178" s="358"/>
      <c r="BQ178" s="358"/>
      <c r="BR178" s="358"/>
      <c r="BS178" s="358"/>
      <c r="BT178" s="360"/>
      <c r="BU178" s="361"/>
      <c r="BV178" s="358"/>
      <c r="BW178" s="358"/>
      <c r="BX178" s="358"/>
      <c r="BY178" s="358"/>
      <c r="BZ178" s="358"/>
      <c r="CA178" s="358"/>
      <c r="CB178" s="358"/>
      <c r="CC178" s="356"/>
      <c r="CD178" s="364">
        <f t="shared" si="51"/>
        <v>8010500</v>
      </c>
      <c r="CE178" s="355"/>
    </row>
    <row r="179" spans="1:83" s="345" customFormat="1" ht="14.25" customHeight="1" x14ac:dyDescent="0.4">
      <c r="A179" s="703"/>
      <c r="B179" s="367" t="s">
        <v>469</v>
      </c>
      <c r="C179" s="368">
        <f t="shared" ref="C179:F179" si="52">+SUM(C172:C178)</f>
        <v>0</v>
      </c>
      <c r="D179" s="369">
        <f t="shared" si="52"/>
        <v>0</v>
      </c>
      <c r="E179" s="369">
        <f t="shared" si="52"/>
        <v>0</v>
      </c>
      <c r="F179" s="369">
        <f t="shared" si="52"/>
        <v>0</v>
      </c>
      <c r="G179" s="611">
        <f>+SUM(G172:G178)</f>
        <v>1198000</v>
      </c>
      <c r="H179" s="369">
        <f>+SUM(H172:H178)</f>
        <v>773897</v>
      </c>
      <c r="I179" s="369">
        <f t="shared" ref="I179:K179" si="53">+SUM(I172:I178)</f>
        <v>663983</v>
      </c>
      <c r="J179" s="369">
        <f t="shared" si="53"/>
        <v>2689263</v>
      </c>
      <c r="K179" s="369">
        <f t="shared" si="53"/>
        <v>0</v>
      </c>
      <c r="L179" s="369">
        <f>+SUM(L172:L178)</f>
        <v>305431</v>
      </c>
      <c r="M179" s="370">
        <f t="shared" ref="M179:Q179" si="54">+SUM(M172:M178)</f>
        <v>3354094</v>
      </c>
      <c r="N179" s="574">
        <f t="shared" si="54"/>
        <v>105970624</v>
      </c>
      <c r="O179" s="371">
        <f t="shared" si="54"/>
        <v>-35367225</v>
      </c>
      <c r="P179" s="371">
        <f t="shared" si="54"/>
        <v>-35881087</v>
      </c>
      <c r="Q179" s="574">
        <f t="shared" si="54"/>
        <v>-25835549</v>
      </c>
      <c r="R179" s="369">
        <f>+SUM(R172:R178)</f>
        <v>1056654</v>
      </c>
      <c r="S179" s="369">
        <f t="shared" ref="S179:U179" si="55">+SUM(S172:S178)</f>
        <v>2289840</v>
      </c>
      <c r="T179" s="371">
        <f t="shared" si="55"/>
        <v>1678176</v>
      </c>
      <c r="U179" s="371">
        <f t="shared" si="55"/>
        <v>13489250</v>
      </c>
      <c r="V179" s="372">
        <f>+SUM(V172:V178)</f>
        <v>1312018</v>
      </c>
      <c r="W179" s="373">
        <f t="shared" ref="W179:AA179" si="56">+SUM(W172:W178)</f>
        <v>13519922</v>
      </c>
      <c r="X179" s="369">
        <f t="shared" si="56"/>
        <v>1590013</v>
      </c>
      <c r="Y179" s="369">
        <f t="shared" si="56"/>
        <v>1839617</v>
      </c>
      <c r="Z179" s="369">
        <f t="shared" si="56"/>
        <v>1459374</v>
      </c>
      <c r="AA179" s="369">
        <f t="shared" si="56"/>
        <v>1454792</v>
      </c>
      <c r="AB179" s="369">
        <f>+SUM(AB172:AB178)</f>
        <v>4518055</v>
      </c>
      <c r="AC179" s="369">
        <f t="shared" ref="AC179:AE179" si="57">+SUM(AC172:AC178)</f>
        <v>2254190</v>
      </c>
      <c r="AD179" s="369">
        <f t="shared" si="57"/>
        <v>1212225</v>
      </c>
      <c r="AE179" s="369">
        <f t="shared" si="57"/>
        <v>1878663</v>
      </c>
      <c r="AF179" s="374">
        <f>+SUM(AF172:AF178)</f>
        <v>1651537</v>
      </c>
      <c r="AG179" s="572">
        <f t="shared" ref="AG179:AK179" si="58">+SUM(AG172:AG178)</f>
        <v>709934</v>
      </c>
      <c r="AH179" s="371">
        <f t="shared" si="58"/>
        <v>14411289</v>
      </c>
      <c r="AI179" s="371">
        <f t="shared" si="58"/>
        <v>-5073556</v>
      </c>
      <c r="AJ179" s="369">
        <f t="shared" si="58"/>
        <v>15348</v>
      </c>
      <c r="AK179" s="369">
        <f t="shared" si="58"/>
        <v>46773</v>
      </c>
      <c r="AL179" s="369">
        <f>+SUM(AL172:AL178)</f>
        <v>295633</v>
      </c>
      <c r="AM179" s="369">
        <f t="shared" ref="AM179:AO179" si="59">+SUM(AM172:AM178)</f>
        <v>1305401</v>
      </c>
      <c r="AN179" s="369">
        <f t="shared" si="59"/>
        <v>2969815</v>
      </c>
      <c r="AO179" s="369">
        <f t="shared" si="59"/>
        <v>2200933</v>
      </c>
      <c r="AP179" s="372">
        <f>+SUM(AP172:AP178)</f>
        <v>4525389</v>
      </c>
      <c r="AQ179" s="368">
        <f t="shared" ref="AQ179:AU179" si="60">+SUM(AQ172:AQ178)</f>
        <v>2084341</v>
      </c>
      <c r="AR179" s="369">
        <f t="shared" si="60"/>
        <v>2489765</v>
      </c>
      <c r="AS179" s="369">
        <f t="shared" si="60"/>
        <v>6191900</v>
      </c>
      <c r="AT179" s="369">
        <f t="shared" si="60"/>
        <v>2566129</v>
      </c>
      <c r="AU179" s="369">
        <f t="shared" si="60"/>
        <v>1400088</v>
      </c>
      <c r="AV179" s="369">
        <f>+SUM(AV172:AV178)</f>
        <v>5122650</v>
      </c>
      <c r="AW179" s="369">
        <f t="shared" ref="AW179:AX179" si="61">+SUM(AW172:AW178)</f>
        <v>2643688</v>
      </c>
      <c r="AX179" s="374">
        <f t="shared" si="61"/>
        <v>1840850</v>
      </c>
      <c r="AY179" s="375">
        <f>+SUM(AY172:AY178)</f>
        <v>4275795</v>
      </c>
      <c r="AZ179" s="374">
        <f>+SUM(AZ172:AZ178)</f>
        <v>2500000</v>
      </c>
      <c r="BA179" s="370">
        <f t="shared" ref="BA179:BE179" si="62">+SUM(BA172:BA178)</f>
        <v>2500000</v>
      </c>
      <c r="BB179" s="369">
        <f t="shared" si="62"/>
        <v>2500000</v>
      </c>
      <c r="BC179" s="369">
        <f t="shared" si="62"/>
        <v>2500000</v>
      </c>
      <c r="BD179" s="369">
        <f t="shared" si="62"/>
        <v>2500000</v>
      </c>
      <c r="BE179" s="369">
        <f t="shared" si="62"/>
        <v>2500000</v>
      </c>
      <c r="BF179" s="369">
        <f>+SUM(BF172:BF178)</f>
        <v>2500000</v>
      </c>
      <c r="BG179" s="369">
        <f t="shared" ref="BG179:BI179" si="63">+SUM(BG172:BG178)</f>
        <v>2500000</v>
      </c>
      <c r="BH179" s="369">
        <f t="shared" si="63"/>
        <v>2500000</v>
      </c>
      <c r="BI179" s="369">
        <f t="shared" si="63"/>
        <v>2500000</v>
      </c>
      <c r="BJ179" s="372">
        <f>+SUM(BJ172:BJ178)</f>
        <v>2500000</v>
      </c>
      <c r="BK179" s="368">
        <f t="shared" ref="BK179:BO179" si="64">+SUM(BK172:BK178)</f>
        <v>2500000</v>
      </c>
      <c r="BL179" s="369">
        <f t="shared" si="64"/>
        <v>2500000</v>
      </c>
      <c r="BM179" s="369">
        <f t="shared" si="64"/>
        <v>2500000</v>
      </c>
      <c r="BN179" s="369">
        <f t="shared" si="64"/>
        <v>2500000</v>
      </c>
      <c r="BO179" s="369">
        <f t="shared" si="64"/>
        <v>2500000</v>
      </c>
      <c r="BP179" s="369">
        <f>+SUM(BP172:BP178)</f>
        <v>2500000</v>
      </c>
      <c r="BQ179" s="369">
        <f t="shared" ref="BQ179:CC179" si="65">+SUM(BQ172:BQ178)</f>
        <v>2500000</v>
      </c>
      <c r="BR179" s="369">
        <f t="shared" si="65"/>
        <v>2500000</v>
      </c>
      <c r="BS179" s="369">
        <f t="shared" si="65"/>
        <v>2500000</v>
      </c>
      <c r="BT179" s="374">
        <f>+SUM(BT172:BT178)</f>
        <v>2500000</v>
      </c>
      <c r="BU179" s="370">
        <f t="shared" si="65"/>
        <v>2500000</v>
      </c>
      <c r="BV179" s="369">
        <f t="shared" si="65"/>
        <v>2500000</v>
      </c>
      <c r="BW179" s="369">
        <f t="shared" si="65"/>
        <v>2500000</v>
      </c>
      <c r="BX179" s="369">
        <f t="shared" si="65"/>
        <v>2500000</v>
      </c>
      <c r="BY179" s="369">
        <f t="shared" si="65"/>
        <v>2500000</v>
      </c>
      <c r="BZ179" s="369">
        <f t="shared" si="65"/>
        <v>2500000</v>
      </c>
      <c r="CA179" s="369">
        <f t="shared" si="65"/>
        <v>2500000</v>
      </c>
      <c r="CB179" s="369">
        <f t="shared" si="65"/>
        <v>2500000</v>
      </c>
      <c r="CC179" s="372">
        <f t="shared" si="65"/>
        <v>2500000</v>
      </c>
      <c r="CD179" s="364">
        <f t="shared" si="51"/>
        <v>194097922</v>
      </c>
      <c r="CE179" s="355"/>
    </row>
    <row r="180" spans="1:83" s="345" customFormat="1" ht="14.25" customHeight="1" thickBot="1" x14ac:dyDescent="0.45">
      <c r="A180" s="704"/>
      <c r="B180" s="376" t="s">
        <v>470</v>
      </c>
      <c r="C180" s="377">
        <f t="shared" ref="C180:G180" si="66">+C179/1000</f>
        <v>0</v>
      </c>
      <c r="D180" s="378">
        <f t="shared" si="66"/>
        <v>0</v>
      </c>
      <c r="E180" s="378">
        <f t="shared" si="66"/>
        <v>0</v>
      </c>
      <c r="F180" s="378">
        <f t="shared" si="66"/>
        <v>0</v>
      </c>
      <c r="G180" s="612">
        <f t="shared" si="66"/>
        <v>1198</v>
      </c>
      <c r="H180" s="378">
        <f>+H179/1000</f>
        <v>773.89700000000005</v>
      </c>
      <c r="I180" s="378">
        <f t="shared" ref="I180:Q180" si="67">+I179/1000</f>
        <v>663.98299999999995</v>
      </c>
      <c r="J180" s="378">
        <f t="shared" si="67"/>
        <v>2689.2629999999999</v>
      </c>
      <c r="K180" s="378">
        <f t="shared" si="67"/>
        <v>0</v>
      </c>
      <c r="L180" s="379">
        <f t="shared" si="67"/>
        <v>305.43099999999998</v>
      </c>
      <c r="M180" s="380">
        <f t="shared" si="67"/>
        <v>3354.0940000000001</v>
      </c>
      <c r="N180" s="378">
        <f t="shared" si="67"/>
        <v>105970.624</v>
      </c>
      <c r="O180" s="381">
        <f t="shared" si="67"/>
        <v>-35367.224999999999</v>
      </c>
      <c r="P180" s="381">
        <f t="shared" si="67"/>
        <v>-35881.087</v>
      </c>
      <c r="Q180" s="378">
        <f t="shared" si="67"/>
        <v>-25835.548999999999</v>
      </c>
      <c r="R180" s="378">
        <f>+R179/1000</f>
        <v>1056.654</v>
      </c>
      <c r="S180" s="378">
        <f t="shared" ref="S180:AA180" si="68">+S179/1000</f>
        <v>2289.84</v>
      </c>
      <c r="T180" s="381">
        <f t="shared" si="68"/>
        <v>1678.1759999999999</v>
      </c>
      <c r="U180" s="381">
        <f t="shared" si="68"/>
        <v>13489.25</v>
      </c>
      <c r="V180" s="382">
        <f t="shared" si="68"/>
        <v>1312.018</v>
      </c>
      <c r="W180" s="383">
        <f t="shared" si="68"/>
        <v>13519.922</v>
      </c>
      <c r="X180" s="378">
        <f t="shared" si="68"/>
        <v>1590.0129999999999</v>
      </c>
      <c r="Y180" s="378">
        <f t="shared" si="68"/>
        <v>1839.617</v>
      </c>
      <c r="Z180" s="378">
        <f t="shared" si="68"/>
        <v>1459.374</v>
      </c>
      <c r="AA180" s="378">
        <f t="shared" si="68"/>
        <v>1454.7919999999999</v>
      </c>
      <c r="AB180" s="378">
        <f>+AB179/1000</f>
        <v>4518.0550000000003</v>
      </c>
      <c r="AC180" s="378">
        <f t="shared" ref="AC180:AK180" si="69">+AC179/1000</f>
        <v>2254.19</v>
      </c>
      <c r="AD180" s="378">
        <f t="shared" si="69"/>
        <v>1212.2249999999999</v>
      </c>
      <c r="AE180" s="378">
        <f t="shared" si="69"/>
        <v>1878.663</v>
      </c>
      <c r="AF180" s="379">
        <f t="shared" si="69"/>
        <v>1651.537</v>
      </c>
      <c r="AG180" s="380">
        <f t="shared" si="69"/>
        <v>709.93399999999997</v>
      </c>
      <c r="AH180" s="381">
        <f t="shared" si="69"/>
        <v>14411.289000000001</v>
      </c>
      <c r="AI180" s="378">
        <f t="shared" si="69"/>
        <v>-5073.5559999999996</v>
      </c>
      <c r="AJ180" s="378">
        <f t="shared" si="69"/>
        <v>15.348000000000001</v>
      </c>
      <c r="AK180" s="378">
        <f t="shared" si="69"/>
        <v>46.773000000000003</v>
      </c>
      <c r="AL180" s="378">
        <f>+AL179/1000</f>
        <v>295.63299999999998</v>
      </c>
      <c r="AM180" s="378">
        <f t="shared" ref="AM180:AU180" si="70">+AM179/1000</f>
        <v>1305.4010000000001</v>
      </c>
      <c r="AN180" s="378">
        <f t="shared" si="70"/>
        <v>2969.8150000000001</v>
      </c>
      <c r="AO180" s="378">
        <f t="shared" si="70"/>
        <v>2200.933</v>
      </c>
      <c r="AP180" s="382">
        <f t="shared" si="70"/>
        <v>4525.3890000000001</v>
      </c>
      <c r="AQ180" s="377">
        <f t="shared" si="70"/>
        <v>2084.3409999999999</v>
      </c>
      <c r="AR180" s="378">
        <f t="shared" si="70"/>
        <v>2489.7649999999999</v>
      </c>
      <c r="AS180" s="378">
        <f t="shared" si="70"/>
        <v>6191.9</v>
      </c>
      <c r="AT180" s="378">
        <f t="shared" si="70"/>
        <v>2566.1289999999999</v>
      </c>
      <c r="AU180" s="378">
        <f t="shared" si="70"/>
        <v>1400.088</v>
      </c>
      <c r="AV180" s="378">
        <f>+AV179/1000</f>
        <v>5122.6499999999996</v>
      </c>
      <c r="AW180" s="378">
        <f t="shared" ref="AW180:BE180" si="71">+AW179/1000</f>
        <v>2643.6880000000001</v>
      </c>
      <c r="AX180" s="379">
        <f t="shared" si="71"/>
        <v>1840.85</v>
      </c>
      <c r="AY180" s="384">
        <f t="shared" si="71"/>
        <v>4275.7950000000001</v>
      </c>
      <c r="AZ180" s="379">
        <f t="shared" si="71"/>
        <v>2500</v>
      </c>
      <c r="BA180" s="380">
        <f t="shared" si="71"/>
        <v>2500</v>
      </c>
      <c r="BB180" s="378">
        <f t="shared" si="71"/>
        <v>2500</v>
      </c>
      <c r="BC180" s="378">
        <f t="shared" si="71"/>
        <v>2500</v>
      </c>
      <c r="BD180" s="378">
        <f t="shared" si="71"/>
        <v>2500</v>
      </c>
      <c r="BE180" s="378">
        <f t="shared" si="71"/>
        <v>2500</v>
      </c>
      <c r="BF180" s="378">
        <f>+BF179/1000</f>
        <v>2500</v>
      </c>
      <c r="BG180" s="378">
        <f t="shared" ref="BG180:BO180" si="72">+BG179/1000</f>
        <v>2500</v>
      </c>
      <c r="BH180" s="378">
        <f t="shared" si="72"/>
        <v>2500</v>
      </c>
      <c r="BI180" s="378">
        <f t="shared" si="72"/>
        <v>2500</v>
      </c>
      <c r="BJ180" s="382">
        <f t="shared" si="72"/>
        <v>2500</v>
      </c>
      <c r="BK180" s="377">
        <f t="shared" si="72"/>
        <v>2500</v>
      </c>
      <c r="BL180" s="378">
        <f t="shared" si="72"/>
        <v>2500</v>
      </c>
      <c r="BM180" s="378">
        <f t="shared" si="72"/>
        <v>2500</v>
      </c>
      <c r="BN180" s="378">
        <f t="shared" si="72"/>
        <v>2500</v>
      </c>
      <c r="BO180" s="378">
        <f t="shared" si="72"/>
        <v>2500</v>
      </c>
      <c r="BP180" s="378">
        <f>+BP179/1000</f>
        <v>2500</v>
      </c>
      <c r="BQ180" s="378">
        <f t="shared" ref="BQ180:CC180" si="73">+BQ179/1000</f>
        <v>2500</v>
      </c>
      <c r="BR180" s="378">
        <f t="shared" si="73"/>
        <v>2500</v>
      </c>
      <c r="BS180" s="378">
        <f t="shared" si="73"/>
        <v>2500</v>
      </c>
      <c r="BT180" s="379">
        <f t="shared" si="73"/>
        <v>2500</v>
      </c>
      <c r="BU180" s="380">
        <f t="shared" si="73"/>
        <v>2500</v>
      </c>
      <c r="BV180" s="378">
        <f t="shared" si="73"/>
        <v>2500</v>
      </c>
      <c r="BW180" s="378">
        <f t="shared" si="73"/>
        <v>2500</v>
      </c>
      <c r="BX180" s="378">
        <f t="shared" si="73"/>
        <v>2500</v>
      </c>
      <c r="BY180" s="378">
        <f t="shared" si="73"/>
        <v>2500</v>
      </c>
      <c r="BZ180" s="378">
        <f t="shared" si="73"/>
        <v>2500</v>
      </c>
      <c r="CA180" s="378">
        <f t="shared" si="73"/>
        <v>2500</v>
      </c>
      <c r="CB180" s="378">
        <f t="shared" si="73"/>
        <v>2500</v>
      </c>
      <c r="CC180" s="382">
        <f t="shared" si="73"/>
        <v>2500</v>
      </c>
      <c r="CD180" s="385">
        <f t="shared" si="51"/>
        <v>194097.92200000002</v>
      </c>
      <c r="CE180" s="355"/>
    </row>
    <row r="181" spans="1:83" s="345" customFormat="1" ht="14.25" customHeight="1" x14ac:dyDescent="0.4">
      <c r="A181" s="654"/>
      <c r="B181" s="613"/>
      <c r="G181" s="614"/>
      <c r="O181" s="615"/>
      <c r="P181" s="615"/>
      <c r="T181" s="615"/>
      <c r="U181" s="615"/>
      <c r="W181" s="615"/>
      <c r="AH181" s="615"/>
      <c r="AX181" s="627"/>
      <c r="CD181" s="616"/>
    </row>
    <row r="182" spans="1:83" ht="14.25" customHeight="1" thickBot="1" x14ac:dyDescent="0.45">
      <c r="AX182" s="626"/>
      <c r="AY182" s="602"/>
    </row>
    <row r="183" spans="1:83" s="24" customFormat="1" ht="14.25" customHeight="1" x14ac:dyDescent="0.4">
      <c r="A183" s="705" t="s">
        <v>835</v>
      </c>
      <c r="B183" s="706"/>
      <c r="C183" s="386">
        <v>0</v>
      </c>
      <c r="D183" s="387">
        <f>+C186</f>
        <v>-27570.173160173159</v>
      </c>
      <c r="E183" s="387">
        <f t="shared" ref="E183:BP183" si="74">+D186</f>
        <v>-42447.519761389398</v>
      </c>
      <c r="F183" s="387">
        <f t="shared" si="74"/>
        <v>-41024.180636389399</v>
      </c>
      <c r="G183" s="387">
        <f t="shared" si="74"/>
        <v>-39311.461886389399</v>
      </c>
      <c r="H183" s="387">
        <f t="shared" si="74"/>
        <v>-36253.461886389399</v>
      </c>
      <c r="I183" s="387">
        <f t="shared" si="74"/>
        <v>-32843.564886389402</v>
      </c>
      <c r="J183" s="387">
        <f t="shared" si="74"/>
        <v>-22323.1818863894</v>
      </c>
      <c r="K183" s="387">
        <f t="shared" si="74"/>
        <v>-17375.5188863894</v>
      </c>
      <c r="L183" s="387">
        <f t="shared" si="74"/>
        <v>-1373.3188863894029</v>
      </c>
      <c r="M183" s="622">
        <f t="shared" si="74"/>
        <v>2561.3121136106056</v>
      </c>
      <c r="N183" s="387">
        <f t="shared" si="74"/>
        <v>41474.666113610598</v>
      </c>
      <c r="O183" s="387">
        <f t="shared" si="74"/>
        <v>-12328.709886389435</v>
      </c>
      <c r="P183" s="387">
        <f t="shared" si="74"/>
        <v>-2048.934886389412</v>
      </c>
      <c r="Q183" s="387">
        <f t="shared" si="74"/>
        <v>10100.978113610588</v>
      </c>
      <c r="R183" s="387">
        <f t="shared" si="74"/>
        <v>19231.429113610589</v>
      </c>
      <c r="S183" s="387">
        <f t="shared" si="74"/>
        <v>65306.08311361057</v>
      </c>
      <c r="T183" s="387">
        <f t="shared" si="74"/>
        <v>115033.9231136106</v>
      </c>
      <c r="U183" s="387">
        <f t="shared" si="74"/>
        <v>130254.09911361057</v>
      </c>
      <c r="V183" s="389">
        <f t="shared" si="74"/>
        <v>-15676.650886389427</v>
      </c>
      <c r="W183" s="386">
        <f t="shared" si="74"/>
        <v>20239.367113610613</v>
      </c>
      <c r="X183" s="386">
        <f t="shared" si="74"/>
        <v>43788.789113610634</v>
      </c>
      <c r="Y183" s="386">
        <f t="shared" si="74"/>
        <v>99287.802113610669</v>
      </c>
      <c r="Z183" s="386">
        <f t="shared" si="74"/>
        <v>139630.41911361064</v>
      </c>
      <c r="AA183" s="386">
        <f t="shared" si="74"/>
        <v>128391.79311361059</v>
      </c>
      <c r="AB183" s="386">
        <f t="shared" si="74"/>
        <v>148864.58511361061</v>
      </c>
      <c r="AC183" s="386">
        <f t="shared" si="74"/>
        <v>195648.64011361066</v>
      </c>
      <c r="AD183" s="386">
        <f t="shared" si="74"/>
        <v>243591.83011361072</v>
      </c>
      <c r="AE183" s="386">
        <f t="shared" si="74"/>
        <v>287602.05511361081</v>
      </c>
      <c r="AF183" s="388">
        <f t="shared" si="74"/>
        <v>324329.71811361075</v>
      </c>
      <c r="AG183" s="622">
        <f t="shared" si="74"/>
        <v>130664.25511361076</v>
      </c>
      <c r="AH183" s="387">
        <f t="shared" si="74"/>
        <v>180770.18911361066</v>
      </c>
      <c r="AI183" s="387">
        <f t="shared" si="74"/>
        <v>220855.47811361076</v>
      </c>
      <c r="AJ183" s="387">
        <f t="shared" si="74"/>
        <v>253076.92211361066</v>
      </c>
      <c r="AK183" s="387">
        <f t="shared" si="74"/>
        <v>305277.27011361066</v>
      </c>
      <c r="AL183" s="387">
        <f t="shared" si="74"/>
        <v>311702.04311361071</v>
      </c>
      <c r="AM183" s="387">
        <f t="shared" si="74"/>
        <v>301103.67611361062</v>
      </c>
      <c r="AN183" s="387">
        <f t="shared" si="74"/>
        <v>328654.07711361069</v>
      </c>
      <c r="AO183" s="387">
        <f t="shared" si="74"/>
        <v>328859.08211361058</v>
      </c>
      <c r="AP183" s="389">
        <f t="shared" si="74"/>
        <v>377552.01511361054</v>
      </c>
      <c r="AQ183" s="386">
        <f t="shared" si="74"/>
        <v>434208.40411361051</v>
      </c>
      <c r="AR183" s="387">
        <f t="shared" si="74"/>
        <v>487275.74511361052</v>
      </c>
      <c r="AS183" s="387">
        <f t="shared" si="74"/>
        <v>432239.51011361042</v>
      </c>
      <c r="AT183" s="387">
        <f t="shared" si="74"/>
        <v>349832.41011361033</v>
      </c>
      <c r="AU183" s="387">
        <f t="shared" si="74"/>
        <v>386176.53911361028</v>
      </c>
      <c r="AV183" s="387">
        <f t="shared" si="74"/>
        <v>364103.62711361027</v>
      </c>
      <c r="AW183" s="387">
        <f t="shared" si="74"/>
        <v>386381.27711361018</v>
      </c>
      <c r="AX183" s="388">
        <f>+AW186</f>
        <v>133167.96511361003</v>
      </c>
      <c r="AY183" s="390">
        <f t="shared" si="74"/>
        <v>170716.81511361012</v>
      </c>
      <c r="AZ183" s="388">
        <f t="shared" si="74"/>
        <v>202390.61011361005</v>
      </c>
      <c r="BA183" s="622">
        <f t="shared" si="74"/>
        <v>248918.61011361005</v>
      </c>
      <c r="BB183" s="387">
        <f t="shared" si="74"/>
        <v>192076.61011361005</v>
      </c>
      <c r="BC183" s="387">
        <f t="shared" si="74"/>
        <v>236404.61011361005</v>
      </c>
      <c r="BD183" s="387">
        <f t="shared" si="74"/>
        <v>289112.61011361005</v>
      </c>
      <c r="BE183" s="387">
        <f t="shared" si="74"/>
        <v>341440.61011361005</v>
      </c>
      <c r="BF183" s="387">
        <f t="shared" si="74"/>
        <v>149948.61011361005</v>
      </c>
      <c r="BG183" s="387">
        <f t="shared" si="74"/>
        <v>195576.61011361005</v>
      </c>
      <c r="BH183" s="387">
        <f t="shared" si="74"/>
        <v>248384.61011361005</v>
      </c>
      <c r="BI183" s="387">
        <f t="shared" si="74"/>
        <v>295062.61011361005</v>
      </c>
      <c r="BJ183" s="389">
        <f t="shared" si="74"/>
        <v>349570.61011361005</v>
      </c>
      <c r="BK183" s="386">
        <f t="shared" si="74"/>
        <v>-10301.389886389952</v>
      </c>
      <c r="BL183" s="387">
        <f t="shared" si="74"/>
        <v>40106.610113610048</v>
      </c>
      <c r="BM183" s="387">
        <f t="shared" si="74"/>
        <v>78034.610113610048</v>
      </c>
      <c r="BN183" s="387">
        <f t="shared" si="74"/>
        <v>133042.61011361005</v>
      </c>
      <c r="BO183" s="387">
        <f t="shared" si="74"/>
        <v>184870.61011361005</v>
      </c>
      <c r="BP183" s="387">
        <f t="shared" si="74"/>
        <v>224928.61011361005</v>
      </c>
      <c r="BQ183" s="387">
        <f t="shared" ref="BQ183:CC183" si="75">+BP186</f>
        <v>274046.61011361005</v>
      </c>
      <c r="BR183" s="387">
        <f t="shared" si="75"/>
        <v>79854.610113610048</v>
      </c>
      <c r="BS183" s="387">
        <f t="shared" si="75"/>
        <v>124982.61011361005</v>
      </c>
      <c r="BT183" s="388">
        <f t="shared" si="75"/>
        <v>166690.61011361005</v>
      </c>
      <c r="BU183" s="622">
        <f t="shared" si="75"/>
        <v>215618.61011361005</v>
      </c>
      <c r="BV183" s="387">
        <f t="shared" si="75"/>
        <v>269826.61011361005</v>
      </c>
      <c r="BW183" s="387">
        <f t="shared" si="75"/>
        <v>318304.61011361005</v>
      </c>
      <c r="BX183" s="387">
        <f t="shared" si="75"/>
        <v>364012.61011361005</v>
      </c>
      <c r="BY183" s="387">
        <f t="shared" si="75"/>
        <v>343540.61011361005</v>
      </c>
      <c r="BZ183" s="387">
        <f t="shared" si="75"/>
        <v>384648.61011361005</v>
      </c>
      <c r="CA183" s="387">
        <f t="shared" si="75"/>
        <v>432776.61011361005</v>
      </c>
      <c r="CB183" s="387">
        <f t="shared" si="75"/>
        <v>485584.61011360958</v>
      </c>
      <c r="CC183" s="389">
        <f t="shared" si="75"/>
        <v>537212.61011360958</v>
      </c>
      <c r="CD183" s="610"/>
    </row>
    <row r="184" spans="1:83" s="24" customFormat="1" ht="14.25" customHeight="1" x14ac:dyDescent="0.4">
      <c r="A184" s="718" t="s">
        <v>837</v>
      </c>
      <c r="B184" s="719"/>
      <c r="C184" s="604">
        <f>+C155</f>
        <v>992</v>
      </c>
      <c r="D184" s="604">
        <f t="shared" ref="D184:BO184" si="76">+D155</f>
        <v>2050</v>
      </c>
      <c r="E184" s="604">
        <f t="shared" si="76"/>
        <v>1860</v>
      </c>
      <c r="F184" s="604">
        <f t="shared" si="76"/>
        <v>1860</v>
      </c>
      <c r="G184" s="604">
        <f t="shared" si="76"/>
        <v>3058</v>
      </c>
      <c r="H184" s="604">
        <f t="shared" si="76"/>
        <v>7996.8969999999999</v>
      </c>
      <c r="I184" s="604">
        <f t="shared" si="76"/>
        <v>10920.383</v>
      </c>
      <c r="J184" s="604">
        <f t="shared" si="76"/>
        <v>12945.663</v>
      </c>
      <c r="K184" s="604">
        <f t="shared" si="76"/>
        <v>19651.2</v>
      </c>
      <c r="L184" s="604">
        <f t="shared" si="76"/>
        <v>19956.631000000001</v>
      </c>
      <c r="M184" s="607">
        <f t="shared" si="76"/>
        <v>44412.353999999999</v>
      </c>
      <c r="N184" s="605">
        <f t="shared" si="76"/>
        <v>155260.62400000001</v>
      </c>
      <c r="O184" s="605">
        <f t="shared" si="76"/>
        <v>13922.775000000001</v>
      </c>
      <c r="P184" s="605">
        <f t="shared" si="76"/>
        <v>13408.913</v>
      </c>
      <c r="Q184" s="605">
        <f t="shared" si="76"/>
        <v>23454.451000000001</v>
      </c>
      <c r="R184" s="605">
        <f t="shared" si="76"/>
        <v>50346.654000000002</v>
      </c>
      <c r="S184" s="605">
        <f t="shared" si="76"/>
        <v>51579.839999999997</v>
      </c>
      <c r="T184" s="605">
        <f t="shared" si="76"/>
        <v>50968.175999999999</v>
      </c>
      <c r="U184" s="605">
        <f t="shared" si="76"/>
        <v>62779.25</v>
      </c>
      <c r="V184" s="608">
        <f t="shared" si="76"/>
        <v>50602.017999999996</v>
      </c>
      <c r="W184" s="604">
        <f t="shared" si="76"/>
        <v>71598.422000000006</v>
      </c>
      <c r="X184" s="604">
        <f t="shared" si="76"/>
        <v>62598.012999999999</v>
      </c>
      <c r="Y184" s="604">
        <f t="shared" si="76"/>
        <v>62847.616999999998</v>
      </c>
      <c r="Z184" s="604">
        <f t="shared" si="76"/>
        <v>62467.374000000003</v>
      </c>
      <c r="AA184" s="604">
        <f t="shared" si="76"/>
        <v>62462.792000000001</v>
      </c>
      <c r="AB184" s="604">
        <f t="shared" si="76"/>
        <v>65526.055</v>
      </c>
      <c r="AC184" s="604">
        <f t="shared" si="76"/>
        <v>63262.19</v>
      </c>
      <c r="AD184" s="604">
        <f t="shared" si="76"/>
        <v>62220.224999999999</v>
      </c>
      <c r="AE184" s="604">
        <f t="shared" si="76"/>
        <v>62886.663</v>
      </c>
      <c r="AF184" s="606">
        <f t="shared" si="76"/>
        <v>62659.536999999997</v>
      </c>
      <c r="AG184" s="607">
        <f t="shared" si="76"/>
        <v>61717.934000000001</v>
      </c>
      <c r="AH184" s="605">
        <f t="shared" si="76"/>
        <v>75419.289000000004</v>
      </c>
      <c r="AI184" s="605">
        <f t="shared" si="76"/>
        <v>55934.444000000003</v>
      </c>
      <c r="AJ184" s="605">
        <f t="shared" si="76"/>
        <v>61023.347999999998</v>
      </c>
      <c r="AK184" s="605">
        <f t="shared" si="76"/>
        <v>61054.773000000001</v>
      </c>
      <c r="AL184" s="605">
        <f t="shared" si="76"/>
        <v>61303.633000000002</v>
      </c>
      <c r="AM184" s="605">
        <f t="shared" si="76"/>
        <v>62313.400999999998</v>
      </c>
      <c r="AN184" s="605">
        <f t="shared" si="76"/>
        <v>63977.815000000002</v>
      </c>
      <c r="AO184" s="605">
        <f t="shared" si="76"/>
        <v>63208.932999999997</v>
      </c>
      <c r="AP184" s="608">
        <f t="shared" si="76"/>
        <v>65533.389000000003</v>
      </c>
      <c r="AQ184" s="604">
        <f t="shared" si="76"/>
        <v>63092.341</v>
      </c>
      <c r="AR184" s="605">
        <f t="shared" si="76"/>
        <v>63497.764999999999</v>
      </c>
      <c r="AS184" s="605">
        <f t="shared" si="76"/>
        <v>67199.899999999994</v>
      </c>
      <c r="AT184" s="605">
        <f t="shared" si="76"/>
        <v>63574.129000000001</v>
      </c>
      <c r="AU184" s="605">
        <f t="shared" si="76"/>
        <v>62408.088000000003</v>
      </c>
      <c r="AV184" s="605">
        <f t="shared" si="76"/>
        <v>66130.649999999994</v>
      </c>
      <c r="AW184" s="605">
        <f t="shared" si="76"/>
        <v>63651.688000000002</v>
      </c>
      <c r="AX184" s="606">
        <f t="shared" si="76"/>
        <v>62848.85</v>
      </c>
      <c r="AY184" s="609">
        <f>+AY155</f>
        <v>65283.794999999998</v>
      </c>
      <c r="AZ184" s="606">
        <f t="shared" si="76"/>
        <v>63508</v>
      </c>
      <c r="BA184" s="607">
        <f t="shared" si="76"/>
        <v>63508</v>
      </c>
      <c r="BB184" s="605">
        <f t="shared" si="76"/>
        <v>63508</v>
      </c>
      <c r="BC184" s="605">
        <f t="shared" si="76"/>
        <v>63508</v>
      </c>
      <c r="BD184" s="605">
        <f t="shared" si="76"/>
        <v>63508</v>
      </c>
      <c r="BE184" s="605">
        <f t="shared" si="76"/>
        <v>63508</v>
      </c>
      <c r="BF184" s="605">
        <f t="shared" si="76"/>
        <v>63508</v>
      </c>
      <c r="BG184" s="605">
        <f t="shared" si="76"/>
        <v>63508</v>
      </c>
      <c r="BH184" s="605">
        <f t="shared" si="76"/>
        <v>63508</v>
      </c>
      <c r="BI184" s="605">
        <f t="shared" si="76"/>
        <v>63508</v>
      </c>
      <c r="BJ184" s="608">
        <f t="shared" si="76"/>
        <v>63508</v>
      </c>
      <c r="BK184" s="604">
        <f t="shared" si="76"/>
        <v>63508</v>
      </c>
      <c r="BL184" s="605">
        <f t="shared" si="76"/>
        <v>63508</v>
      </c>
      <c r="BM184" s="605">
        <f t="shared" si="76"/>
        <v>63508</v>
      </c>
      <c r="BN184" s="605">
        <f t="shared" si="76"/>
        <v>63508</v>
      </c>
      <c r="BO184" s="605">
        <f t="shared" si="76"/>
        <v>63508</v>
      </c>
      <c r="BP184" s="605">
        <f t="shared" ref="BP184:CC184" si="77">+BP155</f>
        <v>63508</v>
      </c>
      <c r="BQ184" s="605">
        <f t="shared" si="77"/>
        <v>63508</v>
      </c>
      <c r="BR184" s="605">
        <f t="shared" si="77"/>
        <v>63508</v>
      </c>
      <c r="BS184" s="605">
        <f t="shared" si="77"/>
        <v>63508</v>
      </c>
      <c r="BT184" s="606">
        <f t="shared" si="77"/>
        <v>63508</v>
      </c>
      <c r="BU184" s="607">
        <f t="shared" si="77"/>
        <v>63508</v>
      </c>
      <c r="BV184" s="605">
        <f t="shared" si="77"/>
        <v>63508</v>
      </c>
      <c r="BW184" s="605">
        <f t="shared" si="77"/>
        <v>63508</v>
      </c>
      <c r="BX184" s="605">
        <f t="shared" si="77"/>
        <v>63508</v>
      </c>
      <c r="BY184" s="605">
        <f t="shared" si="77"/>
        <v>63508</v>
      </c>
      <c r="BZ184" s="605">
        <f t="shared" si="77"/>
        <v>63508</v>
      </c>
      <c r="CA184" s="605">
        <f t="shared" si="77"/>
        <v>63508</v>
      </c>
      <c r="CB184" s="605">
        <f t="shared" si="77"/>
        <v>63508</v>
      </c>
      <c r="CC184" s="608">
        <f t="shared" si="77"/>
        <v>63508</v>
      </c>
      <c r="CD184" s="344"/>
    </row>
    <row r="185" spans="1:83" s="24" customFormat="1" ht="14.25" customHeight="1" x14ac:dyDescent="0.4">
      <c r="A185" s="718" t="s">
        <v>838</v>
      </c>
      <c r="B185" s="719"/>
      <c r="C185" s="604">
        <v>0</v>
      </c>
      <c r="D185" s="605">
        <f>+D144</f>
        <v>16927.346601216243</v>
      </c>
      <c r="E185" s="605">
        <f t="shared" ref="E185:BP185" si="78">+E144</f>
        <v>436.66087500000003</v>
      </c>
      <c r="F185" s="605">
        <f t="shared" si="78"/>
        <v>147.28125</v>
      </c>
      <c r="G185" s="605">
        <f t="shared" si="78"/>
        <v>0</v>
      </c>
      <c r="H185" s="605">
        <f t="shared" si="78"/>
        <v>4587</v>
      </c>
      <c r="I185" s="605">
        <f t="shared" si="78"/>
        <v>400</v>
      </c>
      <c r="J185" s="605">
        <f t="shared" si="78"/>
        <v>7998</v>
      </c>
      <c r="K185" s="605">
        <f t="shared" si="78"/>
        <v>3649</v>
      </c>
      <c r="L185" s="605">
        <f t="shared" si="78"/>
        <v>16022</v>
      </c>
      <c r="M185" s="607">
        <f t="shared" si="78"/>
        <v>5499</v>
      </c>
      <c r="N185" s="605">
        <f t="shared" si="78"/>
        <v>209064</v>
      </c>
      <c r="O185" s="605">
        <f t="shared" si="78"/>
        <v>3643</v>
      </c>
      <c r="P185" s="605">
        <f t="shared" si="78"/>
        <v>1259</v>
      </c>
      <c r="Q185" s="605">
        <f t="shared" si="78"/>
        <v>14324</v>
      </c>
      <c r="R185" s="605">
        <f t="shared" si="78"/>
        <v>4272</v>
      </c>
      <c r="S185" s="605">
        <f t="shared" si="78"/>
        <v>1852</v>
      </c>
      <c r="T185" s="605">
        <f t="shared" si="78"/>
        <v>35748</v>
      </c>
      <c r="U185" s="605">
        <f t="shared" si="78"/>
        <v>208710</v>
      </c>
      <c r="V185" s="608">
        <f t="shared" si="78"/>
        <v>14686</v>
      </c>
      <c r="W185" s="604">
        <f t="shared" si="78"/>
        <v>48049</v>
      </c>
      <c r="X185" s="604">
        <f t="shared" si="78"/>
        <v>7099</v>
      </c>
      <c r="Y185" s="604">
        <f t="shared" si="78"/>
        <v>22505</v>
      </c>
      <c r="Z185" s="604">
        <f t="shared" si="78"/>
        <v>73706</v>
      </c>
      <c r="AA185" s="604">
        <f t="shared" si="78"/>
        <v>41990</v>
      </c>
      <c r="AB185" s="604">
        <f t="shared" si="78"/>
        <v>18742</v>
      </c>
      <c r="AC185" s="604">
        <f t="shared" si="78"/>
        <v>15319</v>
      </c>
      <c r="AD185" s="604">
        <f t="shared" si="78"/>
        <v>18210</v>
      </c>
      <c r="AE185" s="604">
        <f t="shared" si="78"/>
        <v>26159</v>
      </c>
      <c r="AF185" s="606">
        <f t="shared" si="78"/>
        <v>256325</v>
      </c>
      <c r="AG185" s="607">
        <f t="shared" si="78"/>
        <v>11612</v>
      </c>
      <c r="AH185" s="605">
        <f t="shared" si="78"/>
        <v>35334</v>
      </c>
      <c r="AI185" s="605">
        <f t="shared" si="78"/>
        <v>23713</v>
      </c>
      <c r="AJ185" s="605">
        <f t="shared" si="78"/>
        <v>8823</v>
      </c>
      <c r="AK185" s="605">
        <f t="shared" si="78"/>
        <v>54630</v>
      </c>
      <c r="AL185" s="605">
        <f t="shared" si="78"/>
        <v>71902</v>
      </c>
      <c r="AM185" s="605">
        <f t="shared" si="78"/>
        <v>34763</v>
      </c>
      <c r="AN185" s="605">
        <f t="shared" si="78"/>
        <v>63772.810000000056</v>
      </c>
      <c r="AO185" s="605">
        <f t="shared" si="78"/>
        <v>14516</v>
      </c>
      <c r="AP185" s="608">
        <f t="shared" si="78"/>
        <v>8877</v>
      </c>
      <c r="AQ185" s="604">
        <f t="shared" si="78"/>
        <v>10025</v>
      </c>
      <c r="AR185" s="605">
        <f t="shared" si="78"/>
        <v>118534</v>
      </c>
      <c r="AS185" s="605">
        <f t="shared" si="78"/>
        <v>149607.00000000003</v>
      </c>
      <c r="AT185" s="605">
        <f t="shared" si="78"/>
        <v>27230</v>
      </c>
      <c r="AU185" s="605">
        <f t="shared" si="78"/>
        <v>84481</v>
      </c>
      <c r="AV185" s="605">
        <f t="shared" si="78"/>
        <v>43853</v>
      </c>
      <c r="AW185" s="605">
        <f t="shared" si="78"/>
        <v>316865</v>
      </c>
      <c r="AX185" s="606">
        <f t="shared" si="78"/>
        <v>25300</v>
      </c>
      <c r="AY185" s="609">
        <f>+AY144</f>
        <v>33610</v>
      </c>
      <c r="AZ185" s="606">
        <f t="shared" si="78"/>
        <v>16980</v>
      </c>
      <c r="BA185" s="607">
        <f t="shared" si="78"/>
        <v>120350</v>
      </c>
      <c r="BB185" s="605">
        <f t="shared" si="78"/>
        <v>19180</v>
      </c>
      <c r="BC185" s="605">
        <f t="shared" si="78"/>
        <v>10800</v>
      </c>
      <c r="BD185" s="605">
        <f t="shared" si="78"/>
        <v>11180</v>
      </c>
      <c r="BE185" s="605">
        <f t="shared" si="78"/>
        <v>255000</v>
      </c>
      <c r="BF185" s="605">
        <f t="shared" si="78"/>
        <v>17880</v>
      </c>
      <c r="BG185" s="605">
        <f t="shared" si="78"/>
        <v>10700</v>
      </c>
      <c r="BH185" s="605">
        <f t="shared" si="78"/>
        <v>16830</v>
      </c>
      <c r="BI185" s="605">
        <f t="shared" si="78"/>
        <v>9000</v>
      </c>
      <c r="BJ185" s="608">
        <f t="shared" si="78"/>
        <v>423380</v>
      </c>
      <c r="BK185" s="604">
        <f t="shared" si="78"/>
        <v>13100</v>
      </c>
      <c r="BL185" s="605">
        <f t="shared" si="78"/>
        <v>25580</v>
      </c>
      <c r="BM185" s="605">
        <f t="shared" si="78"/>
        <v>8500</v>
      </c>
      <c r="BN185" s="605">
        <f t="shared" si="78"/>
        <v>11680</v>
      </c>
      <c r="BO185" s="605">
        <f t="shared" si="78"/>
        <v>23450</v>
      </c>
      <c r="BP185" s="605">
        <f t="shared" si="78"/>
        <v>14390</v>
      </c>
      <c r="BQ185" s="605">
        <f t="shared" ref="BQ185:CC185" si="79">+BQ144</f>
        <v>257700</v>
      </c>
      <c r="BR185" s="605">
        <f t="shared" si="79"/>
        <v>18380</v>
      </c>
      <c r="BS185" s="605">
        <f t="shared" si="79"/>
        <v>21800</v>
      </c>
      <c r="BT185" s="606">
        <f t="shared" si="79"/>
        <v>14580</v>
      </c>
      <c r="BU185" s="607">
        <f t="shared" si="79"/>
        <v>9300</v>
      </c>
      <c r="BV185" s="605">
        <f t="shared" si="79"/>
        <v>15030</v>
      </c>
      <c r="BW185" s="605">
        <f t="shared" si="79"/>
        <v>17800</v>
      </c>
      <c r="BX185" s="605">
        <f t="shared" si="79"/>
        <v>83980</v>
      </c>
      <c r="BY185" s="605">
        <f t="shared" si="79"/>
        <v>22400</v>
      </c>
      <c r="BZ185" s="605">
        <f t="shared" si="79"/>
        <v>15380</v>
      </c>
      <c r="CA185" s="605">
        <f t="shared" si="79"/>
        <v>10700</v>
      </c>
      <c r="CB185" s="605">
        <f t="shared" si="79"/>
        <v>11880</v>
      </c>
      <c r="CC185" s="608">
        <f t="shared" si="79"/>
        <v>514760</v>
      </c>
      <c r="CD185" s="344"/>
    </row>
    <row r="186" spans="1:83" s="24" customFormat="1" ht="14.25" customHeight="1" thickBot="1" x14ac:dyDescent="0.45">
      <c r="A186" s="707" t="s">
        <v>836</v>
      </c>
      <c r="B186" s="708"/>
      <c r="C186" s="391">
        <f>+C$157</f>
        <v>-27570.173160173159</v>
      </c>
      <c r="D186" s="391">
        <f t="shared" ref="D186:BO186" si="80">+D$157</f>
        <v>-42447.519761389398</v>
      </c>
      <c r="E186" s="391">
        <f t="shared" si="80"/>
        <v>-41024.180636389399</v>
      </c>
      <c r="F186" s="391">
        <f t="shared" si="80"/>
        <v>-39311.461886389399</v>
      </c>
      <c r="G186" s="391">
        <f t="shared" si="80"/>
        <v>-36253.461886389399</v>
      </c>
      <c r="H186" s="391">
        <f t="shared" si="80"/>
        <v>-32843.564886389402</v>
      </c>
      <c r="I186" s="391">
        <f t="shared" si="80"/>
        <v>-22323.1818863894</v>
      </c>
      <c r="J186" s="391">
        <f t="shared" si="80"/>
        <v>-17375.5188863894</v>
      </c>
      <c r="K186" s="391">
        <f t="shared" si="80"/>
        <v>-1373.3188863894029</v>
      </c>
      <c r="L186" s="391">
        <f t="shared" si="80"/>
        <v>2561.3121136106056</v>
      </c>
      <c r="M186" s="655">
        <f t="shared" si="80"/>
        <v>41474.666113610598</v>
      </c>
      <c r="N186" s="392">
        <f t="shared" si="80"/>
        <v>-12328.709886389435</v>
      </c>
      <c r="O186" s="392">
        <f t="shared" si="80"/>
        <v>-2048.934886389412</v>
      </c>
      <c r="P186" s="392">
        <f t="shared" si="80"/>
        <v>10100.978113610588</v>
      </c>
      <c r="Q186" s="392">
        <f t="shared" si="80"/>
        <v>19231.429113610589</v>
      </c>
      <c r="R186" s="392">
        <f t="shared" si="80"/>
        <v>65306.08311361057</v>
      </c>
      <c r="S186" s="392">
        <f t="shared" si="80"/>
        <v>115033.9231136106</v>
      </c>
      <c r="T186" s="392">
        <f t="shared" si="80"/>
        <v>130254.09911361057</v>
      </c>
      <c r="U186" s="392">
        <f t="shared" si="80"/>
        <v>-15676.650886389427</v>
      </c>
      <c r="V186" s="394">
        <f t="shared" si="80"/>
        <v>20239.367113610613</v>
      </c>
      <c r="W186" s="391">
        <f t="shared" si="80"/>
        <v>43788.789113610634</v>
      </c>
      <c r="X186" s="391">
        <f t="shared" si="80"/>
        <v>99287.802113610669</v>
      </c>
      <c r="Y186" s="391">
        <f t="shared" si="80"/>
        <v>139630.41911361064</v>
      </c>
      <c r="Z186" s="391">
        <f t="shared" si="80"/>
        <v>128391.79311361059</v>
      </c>
      <c r="AA186" s="391">
        <f t="shared" si="80"/>
        <v>148864.58511361061</v>
      </c>
      <c r="AB186" s="391">
        <f t="shared" si="80"/>
        <v>195648.64011361066</v>
      </c>
      <c r="AC186" s="391">
        <f t="shared" si="80"/>
        <v>243591.83011361072</v>
      </c>
      <c r="AD186" s="391">
        <f t="shared" si="80"/>
        <v>287602.05511361081</v>
      </c>
      <c r="AE186" s="391">
        <f t="shared" si="80"/>
        <v>324329.71811361075</v>
      </c>
      <c r="AF186" s="393">
        <f t="shared" si="80"/>
        <v>130664.25511361076</v>
      </c>
      <c r="AG186" s="655">
        <f t="shared" si="80"/>
        <v>180770.18911361066</v>
      </c>
      <c r="AH186" s="392">
        <f t="shared" si="80"/>
        <v>220855.47811361076</v>
      </c>
      <c r="AI186" s="392">
        <f t="shared" si="80"/>
        <v>253076.92211361066</v>
      </c>
      <c r="AJ186" s="392">
        <f t="shared" si="80"/>
        <v>305277.27011361066</v>
      </c>
      <c r="AK186" s="392">
        <f t="shared" si="80"/>
        <v>311702.04311361071</v>
      </c>
      <c r="AL186" s="392">
        <f t="shared" si="80"/>
        <v>301103.67611361062</v>
      </c>
      <c r="AM186" s="392">
        <f t="shared" si="80"/>
        <v>328654.07711361069</v>
      </c>
      <c r="AN186" s="392">
        <f t="shared" si="80"/>
        <v>328859.08211361058</v>
      </c>
      <c r="AO186" s="392">
        <f t="shared" si="80"/>
        <v>377552.01511361054</v>
      </c>
      <c r="AP186" s="394">
        <f t="shared" si="80"/>
        <v>434208.40411361051</v>
      </c>
      <c r="AQ186" s="391">
        <f t="shared" si="80"/>
        <v>487275.74511361052</v>
      </c>
      <c r="AR186" s="392">
        <f t="shared" si="80"/>
        <v>432239.51011361042</v>
      </c>
      <c r="AS186" s="392">
        <f t="shared" si="80"/>
        <v>349832.41011361033</v>
      </c>
      <c r="AT186" s="392">
        <f t="shared" si="80"/>
        <v>386176.53911361028</v>
      </c>
      <c r="AU186" s="392">
        <f t="shared" si="80"/>
        <v>364103.62711361027</v>
      </c>
      <c r="AV186" s="392">
        <f t="shared" si="80"/>
        <v>386381.27711361018</v>
      </c>
      <c r="AW186" s="392">
        <f t="shared" si="80"/>
        <v>133167.96511361003</v>
      </c>
      <c r="AX186" s="393">
        <f t="shared" si="80"/>
        <v>170716.81511361012</v>
      </c>
      <c r="AY186" s="395">
        <f>+AY$157</f>
        <v>202390.61011361005</v>
      </c>
      <c r="AZ186" s="393">
        <f t="shared" si="80"/>
        <v>248918.61011361005</v>
      </c>
      <c r="BA186" s="655">
        <f t="shared" si="80"/>
        <v>192076.61011361005</v>
      </c>
      <c r="BB186" s="392">
        <f t="shared" si="80"/>
        <v>236404.61011361005</v>
      </c>
      <c r="BC186" s="392">
        <f t="shared" si="80"/>
        <v>289112.61011361005</v>
      </c>
      <c r="BD186" s="392">
        <f t="shared" si="80"/>
        <v>341440.61011361005</v>
      </c>
      <c r="BE186" s="392">
        <f t="shared" si="80"/>
        <v>149948.61011361005</v>
      </c>
      <c r="BF186" s="392">
        <f t="shared" si="80"/>
        <v>195576.61011361005</v>
      </c>
      <c r="BG186" s="392">
        <f t="shared" si="80"/>
        <v>248384.61011361005</v>
      </c>
      <c r="BH186" s="392">
        <f t="shared" si="80"/>
        <v>295062.61011361005</v>
      </c>
      <c r="BI186" s="392">
        <f t="shared" si="80"/>
        <v>349570.61011361005</v>
      </c>
      <c r="BJ186" s="394">
        <f t="shared" si="80"/>
        <v>-10301.389886389952</v>
      </c>
      <c r="BK186" s="391">
        <f t="shared" si="80"/>
        <v>40106.610113610048</v>
      </c>
      <c r="BL186" s="392">
        <f t="shared" si="80"/>
        <v>78034.610113610048</v>
      </c>
      <c r="BM186" s="392">
        <f t="shared" si="80"/>
        <v>133042.61011361005</v>
      </c>
      <c r="BN186" s="392">
        <f t="shared" si="80"/>
        <v>184870.61011361005</v>
      </c>
      <c r="BO186" s="392">
        <f t="shared" si="80"/>
        <v>224928.61011361005</v>
      </c>
      <c r="BP186" s="392">
        <f t="shared" ref="BP186:CC186" si="81">+BP$157</f>
        <v>274046.61011361005</v>
      </c>
      <c r="BQ186" s="392">
        <f t="shared" si="81"/>
        <v>79854.610113610048</v>
      </c>
      <c r="BR186" s="392">
        <f t="shared" si="81"/>
        <v>124982.61011361005</v>
      </c>
      <c r="BS186" s="392">
        <f t="shared" si="81"/>
        <v>166690.61011361005</v>
      </c>
      <c r="BT186" s="393">
        <f t="shared" si="81"/>
        <v>215618.61011361005</v>
      </c>
      <c r="BU186" s="655">
        <f t="shared" si="81"/>
        <v>269826.61011361005</v>
      </c>
      <c r="BV186" s="392">
        <f t="shared" si="81"/>
        <v>318304.61011361005</v>
      </c>
      <c r="BW186" s="392">
        <f t="shared" si="81"/>
        <v>364012.61011361005</v>
      </c>
      <c r="BX186" s="392">
        <f t="shared" si="81"/>
        <v>343540.61011361005</v>
      </c>
      <c r="BY186" s="392">
        <f t="shared" si="81"/>
        <v>384648.61011361005</v>
      </c>
      <c r="BZ186" s="392">
        <f t="shared" si="81"/>
        <v>432776.61011361005</v>
      </c>
      <c r="CA186" s="392">
        <f t="shared" si="81"/>
        <v>485584.61011360958</v>
      </c>
      <c r="CB186" s="392">
        <f t="shared" si="81"/>
        <v>537212.61011360958</v>
      </c>
      <c r="CC186" s="394">
        <f t="shared" si="81"/>
        <v>85960.610113609582</v>
      </c>
      <c r="CD186" s="344"/>
    </row>
    <row r="187" spans="1:83" ht="14.25" customHeight="1" x14ac:dyDescent="0.4">
      <c r="E187" s="396"/>
      <c r="W187" s="104">
        <f>+W186-W183</f>
        <v>23549.42200000002</v>
      </c>
    </row>
    <row r="188" spans="1:83" ht="14.25" customHeight="1" x14ac:dyDescent="0.4">
      <c r="AM188" s="23" t="s">
        <v>880</v>
      </c>
      <c r="AN188" s="104">
        <f>+AN96</f>
        <v>0</v>
      </c>
      <c r="AO188" s="661">
        <f>+AN$188/13*1000</f>
        <v>0</v>
      </c>
      <c r="AP188" s="661">
        <v>714800</v>
      </c>
      <c r="AQ188" s="661">
        <v>714800</v>
      </c>
      <c r="AR188" s="661">
        <v>714800</v>
      </c>
      <c r="AS188" s="661">
        <v>714800</v>
      </c>
      <c r="AT188" s="661">
        <v>714800</v>
      </c>
      <c r="AU188" s="661">
        <v>714800</v>
      </c>
      <c r="AV188" s="661">
        <v>714800</v>
      </c>
      <c r="AW188" s="661">
        <v>714800</v>
      </c>
      <c r="AX188" s="661">
        <v>714800</v>
      </c>
      <c r="AY188" s="661">
        <v>714800</v>
      </c>
      <c r="AZ188" s="661">
        <v>714800</v>
      </c>
    </row>
    <row r="189" spans="1:83" ht="14.25" customHeight="1" x14ac:dyDescent="0.4">
      <c r="AN189" s="23">
        <v>1</v>
      </c>
      <c r="AO189" s="23">
        <v>2</v>
      </c>
      <c r="AP189" s="23">
        <v>3</v>
      </c>
      <c r="AQ189" s="23">
        <v>4</v>
      </c>
      <c r="AR189" s="23">
        <v>5</v>
      </c>
      <c r="AS189" s="23">
        <v>6</v>
      </c>
      <c r="AT189" s="23">
        <v>7</v>
      </c>
      <c r="AU189" s="23">
        <v>8</v>
      </c>
      <c r="AV189" s="23">
        <v>9</v>
      </c>
      <c r="AW189" s="23">
        <v>10</v>
      </c>
      <c r="AX189" s="23">
        <v>11</v>
      </c>
      <c r="AY189" s="23">
        <v>12</v>
      </c>
      <c r="AZ189" s="23">
        <v>13</v>
      </c>
    </row>
    <row r="191" spans="1:83" ht="14.25" customHeight="1" x14ac:dyDescent="0.4">
      <c r="AN191" s="661">
        <v>5000</v>
      </c>
    </row>
    <row r="192" spans="1:83" ht="14.25" customHeight="1" x14ac:dyDescent="0.4">
      <c r="AN192" s="661">
        <v>55</v>
      </c>
    </row>
    <row r="193" spans="39:46" ht="14.25" customHeight="1" x14ac:dyDescent="0.4">
      <c r="AN193" s="661">
        <v>12</v>
      </c>
    </row>
    <row r="194" spans="39:46" ht="14.25" customHeight="1" x14ac:dyDescent="0.4">
      <c r="AM194" s="104">
        <f>SUM(AN194:AP194)</f>
        <v>9900</v>
      </c>
      <c r="AN194" s="661">
        <f>+AN191*AN192*AN193/1000</f>
        <v>3300</v>
      </c>
      <c r="AO194" s="23">
        <v>3300</v>
      </c>
      <c r="AP194" s="23">
        <v>3300</v>
      </c>
      <c r="AQ194" s="104">
        <f>SUM(AN194:AP194)</f>
        <v>9900</v>
      </c>
      <c r="AT194" s="661">
        <v>9300</v>
      </c>
    </row>
    <row r="195" spans="39:46" ht="14.25" customHeight="1" x14ac:dyDescent="0.4">
      <c r="AT195" s="661">
        <v>2640</v>
      </c>
    </row>
    <row r="196" spans="39:46" ht="14.25" customHeight="1" x14ac:dyDescent="0.4">
      <c r="AN196" s="23">
        <v>4000</v>
      </c>
      <c r="AT196" s="662">
        <f>+AT194/AT195</f>
        <v>3.5227272727272729</v>
      </c>
    </row>
    <row r="197" spans="39:46" ht="14.25" customHeight="1" x14ac:dyDescent="0.4">
      <c r="AN197" s="23">
        <v>55</v>
      </c>
    </row>
    <row r="198" spans="39:46" ht="14.25" customHeight="1" x14ac:dyDescent="0.4">
      <c r="AN198" s="23">
        <v>12</v>
      </c>
    </row>
    <row r="199" spans="39:46" ht="14.25" customHeight="1" x14ac:dyDescent="0.4">
      <c r="AM199" s="23">
        <f>SUM(AN199:AQ199)</f>
        <v>10560</v>
      </c>
      <c r="AN199" s="23">
        <f>+AN196*AN197*AN198/1000</f>
        <v>2640</v>
      </c>
      <c r="AO199" s="23">
        <v>2640</v>
      </c>
      <c r="AP199" s="23">
        <v>2640</v>
      </c>
      <c r="AQ199" s="23">
        <v>2640</v>
      </c>
    </row>
  </sheetData>
  <mergeCells count="176">
    <mergeCell ref="A16:B22"/>
    <mergeCell ref="CD16:CD23"/>
    <mergeCell ref="A24:B24"/>
    <mergeCell ref="A25:B26"/>
    <mergeCell ref="CD25:CD26"/>
    <mergeCell ref="A27:B30"/>
    <mergeCell ref="CD27:CD30"/>
    <mergeCell ref="A8:B8"/>
    <mergeCell ref="A9:B9"/>
    <mergeCell ref="A10:B10"/>
    <mergeCell ref="CD10:CD15"/>
    <mergeCell ref="A11:B11"/>
    <mergeCell ref="A12:B12"/>
    <mergeCell ref="A13:B13"/>
    <mergeCell ref="A14:B14"/>
    <mergeCell ref="A15:B15"/>
    <mergeCell ref="A40:B49"/>
    <mergeCell ref="CD40:CD49"/>
    <mergeCell ref="A50:B50"/>
    <mergeCell ref="A51:B52"/>
    <mergeCell ref="CD51:CD52"/>
    <mergeCell ref="A53:B54"/>
    <mergeCell ref="CD53:CD54"/>
    <mergeCell ref="A31:B32"/>
    <mergeCell ref="CD31:CD32"/>
    <mergeCell ref="A33:B37"/>
    <mergeCell ref="CD33:CD37"/>
    <mergeCell ref="A38:B39"/>
    <mergeCell ref="CD38:CD39"/>
    <mergeCell ref="A62:B62"/>
    <mergeCell ref="A63:B65"/>
    <mergeCell ref="CD63:CD65"/>
    <mergeCell ref="A66:B68"/>
    <mergeCell ref="CD66:CD68"/>
    <mergeCell ref="A69:B72"/>
    <mergeCell ref="CD69:CD72"/>
    <mergeCell ref="A55:B55"/>
    <mergeCell ref="A56:B56"/>
    <mergeCell ref="A57:B57"/>
    <mergeCell ref="A58:B58"/>
    <mergeCell ref="A59:B59"/>
    <mergeCell ref="A61:B61"/>
    <mergeCell ref="A78:B78"/>
    <mergeCell ref="A79:B79"/>
    <mergeCell ref="A80:B80"/>
    <mergeCell ref="A81:B81"/>
    <mergeCell ref="A82:B82"/>
    <mergeCell ref="A83:B83"/>
    <mergeCell ref="A73:B74"/>
    <mergeCell ref="CD73:CD74"/>
    <mergeCell ref="CE73:CE74"/>
    <mergeCell ref="A75:B75"/>
    <mergeCell ref="A76:B76"/>
    <mergeCell ref="A77:B77"/>
    <mergeCell ref="A90:B90"/>
    <mergeCell ref="A91:B91"/>
    <mergeCell ref="A92:B93"/>
    <mergeCell ref="CD92:CD93"/>
    <mergeCell ref="A94:B94"/>
    <mergeCell ref="A95:B95"/>
    <mergeCell ref="A84:B85"/>
    <mergeCell ref="CD84:CD85"/>
    <mergeCell ref="CE84:CE85"/>
    <mergeCell ref="A86:B86"/>
    <mergeCell ref="A87:B87"/>
    <mergeCell ref="A89:B89"/>
    <mergeCell ref="A101:B101"/>
    <mergeCell ref="A102:B102"/>
    <mergeCell ref="A103:B104"/>
    <mergeCell ref="CD103:CD104"/>
    <mergeCell ref="CE103:CE104"/>
    <mergeCell ref="A105:B105"/>
    <mergeCell ref="A96:B96"/>
    <mergeCell ref="A97:B97"/>
    <mergeCell ref="A98:B98"/>
    <mergeCell ref="A99:B100"/>
    <mergeCell ref="CD99:CD100"/>
    <mergeCell ref="CE99:CE100"/>
    <mergeCell ref="A113:B113"/>
    <mergeCell ref="A114:B115"/>
    <mergeCell ref="A116:B116"/>
    <mergeCell ref="A117:B117"/>
    <mergeCell ref="A118:B118"/>
    <mergeCell ref="A119:B119"/>
    <mergeCell ref="A106:B108"/>
    <mergeCell ref="CD106:CD108"/>
    <mergeCell ref="A109:B109"/>
    <mergeCell ref="A110:B111"/>
    <mergeCell ref="CD110:CD111"/>
    <mergeCell ref="A112:B112"/>
    <mergeCell ref="CE126:CE128"/>
    <mergeCell ref="A129:B130"/>
    <mergeCell ref="CD129:CD130"/>
    <mergeCell ref="CE129:CE130"/>
    <mergeCell ref="A120:B120"/>
    <mergeCell ref="A121:B122"/>
    <mergeCell ref="CD121:CD122"/>
    <mergeCell ref="CE121:CE122"/>
    <mergeCell ref="A123:B123"/>
    <mergeCell ref="A124:B124"/>
    <mergeCell ref="A131:B131"/>
    <mergeCell ref="A132:B132"/>
    <mergeCell ref="A133:B133"/>
    <mergeCell ref="A135:B135"/>
    <mergeCell ref="A136:B136"/>
    <mergeCell ref="A137:B137"/>
    <mergeCell ref="A125:B125"/>
    <mergeCell ref="A126:B128"/>
    <mergeCell ref="CD126:CD128"/>
    <mergeCell ref="A148:B148"/>
    <mergeCell ref="A149:B149"/>
    <mergeCell ref="A150:B150"/>
    <mergeCell ref="A151:B151"/>
    <mergeCell ref="A152:B152"/>
    <mergeCell ref="A153:B153"/>
    <mergeCell ref="A138:B140"/>
    <mergeCell ref="CD138:CD139"/>
    <mergeCell ref="A141:B141"/>
    <mergeCell ref="A142:B142"/>
    <mergeCell ref="A144:B144"/>
    <mergeCell ref="A146:B146"/>
    <mergeCell ref="P160:Q160"/>
    <mergeCell ref="T160:U160"/>
    <mergeCell ref="X160:Y160"/>
    <mergeCell ref="Z160:AA160"/>
    <mergeCell ref="A154:B154"/>
    <mergeCell ref="A155:B155"/>
    <mergeCell ref="A156:B156"/>
    <mergeCell ref="A157:B157"/>
    <mergeCell ref="A160:B160"/>
    <mergeCell ref="E160:F160"/>
    <mergeCell ref="BR160:BS160"/>
    <mergeCell ref="A161:A163"/>
    <mergeCell ref="A164:B164"/>
    <mergeCell ref="A166:B166"/>
    <mergeCell ref="E166:F166"/>
    <mergeCell ref="G166:H166"/>
    <mergeCell ref="N166:O166"/>
    <mergeCell ref="P166:Q166"/>
    <mergeCell ref="T166:U166"/>
    <mergeCell ref="X166:Y166"/>
    <mergeCell ref="AX160:AY160"/>
    <mergeCell ref="BB160:BC160"/>
    <mergeCell ref="BD160:BE160"/>
    <mergeCell ref="BH160:BI160"/>
    <mergeCell ref="BL160:BM160"/>
    <mergeCell ref="BN160:BO160"/>
    <mergeCell ref="AD160:AE160"/>
    <mergeCell ref="AH160:AI160"/>
    <mergeCell ref="AJ160:AK160"/>
    <mergeCell ref="AN160:AO160"/>
    <mergeCell ref="AR160:AS160"/>
    <mergeCell ref="AT160:AU160"/>
    <mergeCell ref="G160:H160"/>
    <mergeCell ref="N160:O160"/>
    <mergeCell ref="A184:B184"/>
    <mergeCell ref="A185:B185"/>
    <mergeCell ref="A186:B186"/>
    <mergeCell ref="BN166:BO166"/>
    <mergeCell ref="BR166:BS166"/>
    <mergeCell ref="A167:A169"/>
    <mergeCell ref="A170:B170"/>
    <mergeCell ref="A172:A180"/>
    <mergeCell ref="A183:B183"/>
    <mergeCell ref="AT166:AU166"/>
    <mergeCell ref="AX166:AY166"/>
    <mergeCell ref="BB166:BC166"/>
    <mergeCell ref="BD166:BE166"/>
    <mergeCell ref="BH166:BI166"/>
    <mergeCell ref="BL166:BM166"/>
    <mergeCell ref="Z166:AA166"/>
    <mergeCell ref="AD166:AE166"/>
    <mergeCell ref="AH166:AI166"/>
    <mergeCell ref="AJ166:AK166"/>
    <mergeCell ref="AN166:AO166"/>
    <mergeCell ref="AR166:AS166"/>
  </mergeCells>
  <phoneticPr fontId="1"/>
  <pageMargins left="0.39370078740157483" right="0.19685039370078741" top="0.78740157480314965" bottom="0.59055118110236227" header="0.39370078740157483" footer="0.39370078740157483"/>
  <pageSetup paperSize="8" scale="24" orientation="landscape" horizontalDpi="4294967292" verticalDpi="300" r:id="rId1"/>
  <headerFooter alignWithMargins="0">
    <oddHeader>&amp;L&amp;D&amp;R集計表.1</oddHeader>
    <oddFooter>&amp;C
&amp;R            
みらい研のグリーンハイツ研究会</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B2027A-E1DD-495E-8C63-3F07A05E7B4A}">
  <dimension ref="A2:A150"/>
  <sheetViews>
    <sheetView zoomScaleNormal="100" workbookViewId="0"/>
  </sheetViews>
  <sheetFormatPr defaultRowHeight="18.75" x14ac:dyDescent="0.4"/>
  <cols>
    <col min="1" max="1" width="82.875" customWidth="1"/>
  </cols>
  <sheetData>
    <row r="2" spans="1:1" x14ac:dyDescent="0.4">
      <c r="A2" s="641" t="s">
        <v>871</v>
      </c>
    </row>
    <row r="3" spans="1:1" ht="19.5" x14ac:dyDescent="0.4">
      <c r="A3" s="460" t="s">
        <v>808</v>
      </c>
    </row>
    <row r="4" spans="1:1" x14ac:dyDescent="0.4">
      <c r="A4" s="553" t="s">
        <v>841</v>
      </c>
    </row>
    <row r="5" spans="1:1" ht="75" x14ac:dyDescent="0.4">
      <c r="A5" s="457" t="s">
        <v>842</v>
      </c>
    </row>
    <row r="6" spans="1:1" s="458" customFormat="1" ht="56.25" x14ac:dyDescent="0.4">
      <c r="A6" s="457" t="s">
        <v>801</v>
      </c>
    </row>
    <row r="7" spans="1:1" s="458" customFormat="1" ht="56.25" x14ac:dyDescent="0.4">
      <c r="A7" s="457" t="s">
        <v>800</v>
      </c>
    </row>
    <row r="8" spans="1:1" x14ac:dyDescent="0.4">
      <c r="A8" s="448" t="s">
        <v>725</v>
      </c>
    </row>
    <row r="9" spans="1:1" x14ac:dyDescent="0.4">
      <c r="A9" s="448"/>
    </row>
    <row r="10" spans="1:1" x14ac:dyDescent="0.4">
      <c r="A10" s="447" t="s">
        <v>726</v>
      </c>
    </row>
    <row r="11" spans="1:1" x14ac:dyDescent="0.4">
      <c r="A11" s="448" t="s">
        <v>714</v>
      </c>
    </row>
    <row r="12" spans="1:1" x14ac:dyDescent="0.4">
      <c r="A12" s="448" t="s">
        <v>681</v>
      </c>
    </row>
    <row r="13" spans="1:1" x14ac:dyDescent="0.4">
      <c r="A13" s="448" t="s">
        <v>682</v>
      </c>
    </row>
    <row r="14" spans="1:1" x14ac:dyDescent="0.4">
      <c r="A14" s="448" t="s">
        <v>683</v>
      </c>
    </row>
    <row r="15" spans="1:1" x14ac:dyDescent="0.4">
      <c r="A15" s="448" t="s">
        <v>717</v>
      </c>
    </row>
    <row r="16" spans="1:1" x14ac:dyDescent="0.4">
      <c r="A16" s="448" t="s">
        <v>716</v>
      </c>
    </row>
    <row r="17" spans="1:1" x14ac:dyDescent="0.4">
      <c r="A17" s="448" t="s">
        <v>715</v>
      </c>
    </row>
    <row r="18" spans="1:1" x14ac:dyDescent="0.4">
      <c r="A18" s="448" t="s">
        <v>727</v>
      </c>
    </row>
    <row r="19" spans="1:1" x14ac:dyDescent="0.4">
      <c r="A19" s="448" t="s">
        <v>707</v>
      </c>
    </row>
    <row r="20" spans="1:1" x14ac:dyDescent="0.4">
      <c r="A20" s="448"/>
    </row>
    <row r="21" spans="1:1" x14ac:dyDescent="0.4">
      <c r="A21" s="447" t="s">
        <v>718</v>
      </c>
    </row>
    <row r="22" spans="1:1" x14ac:dyDescent="0.4">
      <c r="A22" s="448" t="s">
        <v>713</v>
      </c>
    </row>
    <row r="23" spans="1:1" x14ac:dyDescent="0.4">
      <c r="A23" s="448" t="s">
        <v>694</v>
      </c>
    </row>
    <row r="24" spans="1:1" x14ac:dyDescent="0.4">
      <c r="A24" s="448" t="s">
        <v>692</v>
      </c>
    </row>
    <row r="25" spans="1:1" x14ac:dyDescent="0.4">
      <c r="A25" s="448" t="s">
        <v>693</v>
      </c>
    </row>
    <row r="26" spans="1:1" x14ac:dyDescent="0.4">
      <c r="A26" s="448" t="s">
        <v>728</v>
      </c>
    </row>
    <row r="27" spans="1:1" x14ac:dyDescent="0.4">
      <c r="A27" s="448" t="s">
        <v>695</v>
      </c>
    </row>
    <row r="28" spans="1:1" x14ac:dyDescent="0.4">
      <c r="A28" s="629" t="s">
        <v>843</v>
      </c>
    </row>
    <row r="29" spans="1:1" x14ac:dyDescent="0.4">
      <c r="A29" s="629" t="s">
        <v>844</v>
      </c>
    </row>
    <row r="30" spans="1:1" ht="112.5" x14ac:dyDescent="0.4">
      <c r="A30" s="457" t="s">
        <v>812</v>
      </c>
    </row>
    <row r="31" spans="1:1" x14ac:dyDescent="0.4">
      <c r="A31" s="555" t="s">
        <v>810</v>
      </c>
    </row>
    <row r="32" spans="1:1" x14ac:dyDescent="0.4">
      <c r="A32" s="457" t="s">
        <v>813</v>
      </c>
    </row>
    <row r="33" spans="1:1" ht="56.25" x14ac:dyDescent="0.4">
      <c r="A33" s="457" t="s">
        <v>815</v>
      </c>
    </row>
    <row r="34" spans="1:1" s="458" customFormat="1" x14ac:dyDescent="0.4">
      <c r="A34" s="457"/>
    </row>
    <row r="35" spans="1:1" x14ac:dyDescent="0.4">
      <c r="A35" s="447" t="s">
        <v>719</v>
      </c>
    </row>
    <row r="36" spans="1:1" x14ac:dyDescent="0.4">
      <c r="A36" s="448" t="s">
        <v>796</v>
      </c>
    </row>
    <row r="37" spans="1:1" x14ac:dyDescent="0.4">
      <c r="A37" s="448" t="s">
        <v>797</v>
      </c>
    </row>
    <row r="38" spans="1:1" x14ac:dyDescent="0.4">
      <c r="A38" s="448" t="s">
        <v>729</v>
      </c>
    </row>
    <row r="39" spans="1:1" x14ac:dyDescent="0.4">
      <c r="A39" s="448" t="s">
        <v>684</v>
      </c>
    </row>
    <row r="40" spans="1:1" x14ac:dyDescent="0.4">
      <c r="A40" s="448" t="s">
        <v>685</v>
      </c>
    </row>
    <row r="41" spans="1:1" x14ac:dyDescent="0.4">
      <c r="A41" s="455" t="s">
        <v>686</v>
      </c>
    </row>
    <row r="42" spans="1:1" x14ac:dyDescent="0.4">
      <c r="A42" s="455" t="s">
        <v>687</v>
      </c>
    </row>
    <row r="43" spans="1:1" x14ac:dyDescent="0.4">
      <c r="A43" s="455" t="s">
        <v>688</v>
      </c>
    </row>
    <row r="44" spans="1:1" x14ac:dyDescent="0.4">
      <c r="A44" s="455" t="s">
        <v>689</v>
      </c>
    </row>
    <row r="45" spans="1:1" x14ac:dyDescent="0.4">
      <c r="A45" s="448" t="s">
        <v>690</v>
      </c>
    </row>
    <row r="46" spans="1:1" x14ac:dyDescent="0.4">
      <c r="A46" s="448" t="s">
        <v>691</v>
      </c>
    </row>
    <row r="47" spans="1:1" x14ac:dyDescent="0.4">
      <c r="A47" s="448"/>
    </row>
    <row r="48" spans="1:1" x14ac:dyDescent="0.4">
      <c r="A48" s="447" t="s">
        <v>790</v>
      </c>
    </row>
    <row r="49" spans="1:1" x14ac:dyDescent="0.4">
      <c r="A49" s="448" t="s">
        <v>700</v>
      </c>
    </row>
    <row r="50" spans="1:1" x14ac:dyDescent="0.4">
      <c r="A50" s="448" t="s">
        <v>701</v>
      </c>
    </row>
    <row r="51" spans="1:1" x14ac:dyDescent="0.4">
      <c r="A51" s="455" t="s">
        <v>724</v>
      </c>
    </row>
    <row r="52" spans="1:1" x14ac:dyDescent="0.4">
      <c r="A52" s="455" t="s">
        <v>723</v>
      </c>
    </row>
    <row r="53" spans="1:1" x14ac:dyDescent="0.4">
      <c r="A53" s="455" t="s">
        <v>699</v>
      </c>
    </row>
    <row r="54" spans="1:1" x14ac:dyDescent="0.4">
      <c r="A54" s="455" t="s">
        <v>698</v>
      </c>
    </row>
    <row r="55" spans="1:1" x14ac:dyDescent="0.4">
      <c r="A55" s="455" t="s">
        <v>702</v>
      </c>
    </row>
    <row r="56" spans="1:1" x14ac:dyDescent="0.4">
      <c r="A56" s="455" t="s">
        <v>737</v>
      </c>
    </row>
    <row r="57" spans="1:1" x14ac:dyDescent="0.4">
      <c r="A57" s="448" t="s">
        <v>733</v>
      </c>
    </row>
    <row r="58" spans="1:1" x14ac:dyDescent="0.4">
      <c r="A58" s="455" t="s">
        <v>703</v>
      </c>
    </row>
    <row r="59" spans="1:1" x14ac:dyDescent="0.4">
      <c r="A59" s="448" t="s">
        <v>734</v>
      </c>
    </row>
    <row r="60" spans="1:1" x14ac:dyDescent="0.4">
      <c r="A60" s="455" t="s">
        <v>704</v>
      </c>
    </row>
    <row r="61" spans="1:1" x14ac:dyDescent="0.4">
      <c r="A61" s="448" t="s">
        <v>705</v>
      </c>
    </row>
    <row r="62" spans="1:1" x14ac:dyDescent="0.4">
      <c r="A62" s="455" t="s">
        <v>735</v>
      </c>
    </row>
    <row r="63" spans="1:1" x14ac:dyDescent="0.4">
      <c r="A63" s="448" t="s">
        <v>706</v>
      </c>
    </row>
    <row r="64" spans="1:1" x14ac:dyDescent="0.4">
      <c r="A64" s="455" t="s">
        <v>736</v>
      </c>
    </row>
    <row r="65" spans="1:1" x14ac:dyDescent="0.4">
      <c r="A65" s="455"/>
    </row>
    <row r="66" spans="1:1" x14ac:dyDescent="0.4">
      <c r="A66" s="447" t="s">
        <v>791</v>
      </c>
    </row>
    <row r="67" spans="1:1" ht="56.25" x14ac:dyDescent="0.4">
      <c r="A67" s="446" t="s">
        <v>845</v>
      </c>
    </row>
    <row r="68" spans="1:1" x14ac:dyDescent="0.4">
      <c r="A68" s="446" t="s">
        <v>712</v>
      </c>
    </row>
    <row r="69" spans="1:1" ht="18" customHeight="1" x14ac:dyDescent="0.4">
      <c r="A69" s="446" t="s">
        <v>710</v>
      </c>
    </row>
    <row r="70" spans="1:1" x14ac:dyDescent="0.4">
      <c r="A70" s="446" t="s">
        <v>754</v>
      </c>
    </row>
    <row r="71" spans="1:1" x14ac:dyDescent="0.4">
      <c r="A71" s="446" t="s">
        <v>711</v>
      </c>
    </row>
    <row r="72" spans="1:1" ht="75" x14ac:dyDescent="0.4">
      <c r="A72" s="446" t="s">
        <v>746</v>
      </c>
    </row>
    <row r="73" spans="1:1" x14ac:dyDescent="0.4">
      <c r="A73" s="448" t="s">
        <v>778</v>
      </c>
    </row>
    <row r="74" spans="1:1" x14ac:dyDescent="0.4">
      <c r="A74" s="446" t="s">
        <v>846</v>
      </c>
    </row>
    <row r="75" spans="1:1" x14ac:dyDescent="0.4">
      <c r="A75" s="446" t="s">
        <v>708</v>
      </c>
    </row>
    <row r="76" spans="1:1" x14ac:dyDescent="0.4">
      <c r="A76" s="446" t="s">
        <v>709</v>
      </c>
    </row>
    <row r="77" spans="1:1" x14ac:dyDescent="0.4">
      <c r="A77" s="446" t="s">
        <v>847</v>
      </c>
    </row>
    <row r="78" spans="1:1" ht="37.5" x14ac:dyDescent="0.4">
      <c r="A78" s="446" t="s">
        <v>747</v>
      </c>
    </row>
    <row r="79" spans="1:1" x14ac:dyDescent="0.4">
      <c r="A79" s="448" t="s">
        <v>779</v>
      </c>
    </row>
    <row r="80" spans="1:1" ht="56.25" x14ac:dyDescent="0.4">
      <c r="A80" s="457" t="s">
        <v>848</v>
      </c>
    </row>
    <row r="81" spans="1:1" x14ac:dyDescent="0.4">
      <c r="A81" s="446" t="s">
        <v>781</v>
      </c>
    </row>
    <row r="82" spans="1:1" x14ac:dyDescent="0.4">
      <c r="A82" s="446" t="s">
        <v>783</v>
      </c>
    </row>
    <row r="83" spans="1:1" x14ac:dyDescent="0.4">
      <c r="A83" s="446" t="s">
        <v>854</v>
      </c>
    </row>
    <row r="84" spans="1:1" x14ac:dyDescent="0.4">
      <c r="A84" s="446" t="s">
        <v>784</v>
      </c>
    </row>
    <row r="85" spans="1:1" x14ac:dyDescent="0.4">
      <c r="A85" s="446" t="s">
        <v>785</v>
      </c>
    </row>
    <row r="86" spans="1:1" x14ac:dyDescent="0.4">
      <c r="A86" s="446" t="s">
        <v>786</v>
      </c>
    </row>
    <row r="87" spans="1:1" s="458" customFormat="1" ht="56.25" x14ac:dyDescent="0.4">
      <c r="A87" s="461" t="s">
        <v>780</v>
      </c>
    </row>
    <row r="88" spans="1:1" s="458" customFormat="1" ht="75" x14ac:dyDescent="0.4">
      <c r="A88" s="461" t="s">
        <v>787</v>
      </c>
    </row>
    <row r="89" spans="1:1" ht="37.5" x14ac:dyDescent="0.4">
      <c r="A89" s="446" t="s">
        <v>788</v>
      </c>
    </row>
    <row r="90" spans="1:1" x14ac:dyDescent="0.4">
      <c r="A90" s="446" t="s">
        <v>782</v>
      </c>
    </row>
    <row r="91" spans="1:1" ht="37.5" x14ac:dyDescent="0.4">
      <c r="A91" s="446" t="s">
        <v>738</v>
      </c>
    </row>
    <row r="92" spans="1:1" ht="37.5" x14ac:dyDescent="0.4">
      <c r="A92" s="446" t="s">
        <v>753</v>
      </c>
    </row>
    <row r="93" spans="1:1" x14ac:dyDescent="0.4">
      <c r="A93" s="446" t="s">
        <v>739</v>
      </c>
    </row>
    <row r="94" spans="1:1" x14ac:dyDescent="0.4">
      <c r="A94" s="446" t="s">
        <v>740</v>
      </c>
    </row>
    <row r="95" spans="1:1" x14ac:dyDescent="0.4">
      <c r="A95" s="462" t="s">
        <v>744</v>
      </c>
    </row>
    <row r="96" spans="1:1" x14ac:dyDescent="0.4">
      <c r="A96" s="462" t="s">
        <v>745</v>
      </c>
    </row>
    <row r="97" spans="1:1" x14ac:dyDescent="0.4">
      <c r="A97" s="462" t="s">
        <v>741</v>
      </c>
    </row>
    <row r="98" spans="1:1" x14ac:dyDescent="0.4">
      <c r="A98" s="462" t="s">
        <v>742</v>
      </c>
    </row>
    <row r="99" spans="1:1" x14ac:dyDescent="0.4">
      <c r="A99" s="462" t="s">
        <v>743</v>
      </c>
    </row>
    <row r="100" spans="1:1" x14ac:dyDescent="0.4">
      <c r="A100" s="446" t="s">
        <v>806</v>
      </c>
    </row>
    <row r="101" spans="1:1" ht="56.25" x14ac:dyDescent="0.4">
      <c r="A101" s="446" t="s">
        <v>809</v>
      </c>
    </row>
    <row r="102" spans="1:1" ht="187.5" x14ac:dyDescent="0.4">
      <c r="A102" s="446" t="s">
        <v>856</v>
      </c>
    </row>
    <row r="103" spans="1:1" s="458" customFormat="1" x14ac:dyDescent="0.4">
      <c r="A103" s="446"/>
    </row>
    <row r="104" spans="1:1" s="458" customFormat="1" x14ac:dyDescent="0.4">
      <c r="A104" s="447" t="s">
        <v>792</v>
      </c>
    </row>
    <row r="105" spans="1:1" s="458" customFormat="1" ht="37.5" x14ac:dyDescent="0.4">
      <c r="A105" s="446" t="s">
        <v>849</v>
      </c>
    </row>
    <row r="106" spans="1:1" s="458" customFormat="1" ht="56.25" x14ac:dyDescent="0.4">
      <c r="A106" s="461" t="s">
        <v>751</v>
      </c>
    </row>
    <row r="107" spans="1:1" s="458" customFormat="1" ht="112.5" x14ac:dyDescent="0.4">
      <c r="A107" s="461" t="s">
        <v>798</v>
      </c>
    </row>
    <row r="108" spans="1:1" s="458" customFormat="1" ht="187.5" x14ac:dyDescent="0.4">
      <c r="A108" s="461" t="s">
        <v>860</v>
      </c>
    </row>
    <row r="109" spans="1:1" s="458" customFormat="1" ht="131.25" x14ac:dyDescent="0.4">
      <c r="A109" s="461" t="s">
        <v>857</v>
      </c>
    </row>
    <row r="110" spans="1:1" ht="37.5" x14ac:dyDescent="0.4">
      <c r="A110" s="461" t="s">
        <v>869</v>
      </c>
    </row>
    <row r="111" spans="1:1" x14ac:dyDescent="0.4">
      <c r="A111" s="446" t="s">
        <v>721</v>
      </c>
    </row>
    <row r="112" spans="1:1" ht="93.75" x14ac:dyDescent="0.4">
      <c r="A112" s="446" t="s">
        <v>858</v>
      </c>
    </row>
    <row r="113" spans="1:1" ht="56.25" x14ac:dyDescent="0.4">
      <c r="A113" s="461" t="s">
        <v>789</v>
      </c>
    </row>
    <row r="114" spans="1:1" x14ac:dyDescent="0.4">
      <c r="A114" s="446" t="s">
        <v>748</v>
      </c>
    </row>
    <row r="115" spans="1:1" x14ac:dyDescent="0.4">
      <c r="A115" s="446" t="s">
        <v>749</v>
      </c>
    </row>
    <row r="116" spans="1:1" ht="112.5" x14ac:dyDescent="0.4">
      <c r="A116" s="446" t="s">
        <v>861</v>
      </c>
    </row>
    <row r="117" spans="1:1" ht="112.5" x14ac:dyDescent="0.4">
      <c r="A117" s="446" t="s">
        <v>850</v>
      </c>
    </row>
    <row r="118" spans="1:1" x14ac:dyDescent="0.4">
      <c r="A118" s="446"/>
    </row>
    <row r="119" spans="1:1" x14ac:dyDescent="0.4">
      <c r="A119" s="463" t="s">
        <v>816</v>
      </c>
    </row>
    <row r="120" spans="1:1" x14ac:dyDescent="0.4">
      <c r="A120" s="446" t="s">
        <v>817</v>
      </c>
    </row>
    <row r="121" spans="1:1" ht="37.5" x14ac:dyDescent="0.4">
      <c r="A121" s="446" t="s">
        <v>720</v>
      </c>
    </row>
    <row r="122" spans="1:1" ht="75" x14ac:dyDescent="0.4">
      <c r="A122" s="446" t="s">
        <v>870</v>
      </c>
    </row>
    <row r="123" spans="1:1" x14ac:dyDescent="0.4">
      <c r="A123" s="446"/>
    </row>
    <row r="124" spans="1:1" x14ac:dyDescent="0.4">
      <c r="A124" s="447" t="s">
        <v>793</v>
      </c>
    </row>
    <row r="125" spans="1:1" ht="56.25" x14ac:dyDescent="0.4">
      <c r="A125" s="446" t="s">
        <v>722</v>
      </c>
    </row>
    <row r="126" spans="1:1" s="458" customFormat="1" ht="187.5" x14ac:dyDescent="0.4">
      <c r="A126" s="446" t="s">
        <v>818</v>
      </c>
    </row>
    <row r="127" spans="1:1" s="458" customFormat="1" ht="56.25" x14ac:dyDescent="0.4">
      <c r="A127" s="446" t="s">
        <v>851</v>
      </c>
    </row>
    <row r="128" spans="1:1" s="458" customFormat="1" ht="75" x14ac:dyDescent="0.4">
      <c r="A128" s="446" t="s">
        <v>864</v>
      </c>
    </row>
    <row r="129" spans="1:1" s="458" customFormat="1" ht="112.5" x14ac:dyDescent="0.4">
      <c r="A129" s="446" t="s">
        <v>819</v>
      </c>
    </row>
    <row r="130" spans="1:1" ht="112.5" x14ac:dyDescent="0.4">
      <c r="A130" s="446" t="s">
        <v>862</v>
      </c>
    </row>
    <row r="131" spans="1:1" x14ac:dyDescent="0.4">
      <c r="A131" s="446" t="s">
        <v>755</v>
      </c>
    </row>
    <row r="132" spans="1:1" x14ac:dyDescent="0.4">
      <c r="A132" s="462" t="s">
        <v>757</v>
      </c>
    </row>
    <row r="133" spans="1:1" x14ac:dyDescent="0.4">
      <c r="A133" s="462" t="s">
        <v>756</v>
      </c>
    </row>
    <row r="134" spans="1:1" ht="37.5" x14ac:dyDescent="0.4">
      <c r="A134" s="446" t="s">
        <v>752</v>
      </c>
    </row>
    <row r="135" spans="1:1" ht="56.25" x14ac:dyDescent="0.4">
      <c r="A135" s="461" t="s">
        <v>852</v>
      </c>
    </row>
    <row r="137" spans="1:1" x14ac:dyDescent="0.4">
      <c r="A137" s="447" t="s">
        <v>794</v>
      </c>
    </row>
    <row r="138" spans="1:1" x14ac:dyDescent="0.4">
      <c r="A138" s="448" t="s">
        <v>802</v>
      </c>
    </row>
    <row r="139" spans="1:1" ht="56.25" x14ac:dyDescent="0.4">
      <c r="A139" s="457" t="s">
        <v>799</v>
      </c>
    </row>
    <row r="140" spans="1:1" s="458" customFormat="1" ht="75" x14ac:dyDescent="0.4">
      <c r="A140" s="457" t="s">
        <v>803</v>
      </c>
    </row>
    <row r="141" spans="1:1" s="458" customFormat="1" ht="56.25" x14ac:dyDescent="0.4">
      <c r="A141" s="457" t="s">
        <v>730</v>
      </c>
    </row>
    <row r="142" spans="1:1" s="458" customFormat="1" x14ac:dyDescent="0.4">
      <c r="A142" s="457" t="s">
        <v>804</v>
      </c>
    </row>
    <row r="143" spans="1:1" ht="37.5" x14ac:dyDescent="0.4">
      <c r="A143" s="457" t="s">
        <v>731</v>
      </c>
    </row>
    <row r="144" spans="1:1" ht="56.25" x14ac:dyDescent="0.4">
      <c r="A144" s="457" t="s">
        <v>732</v>
      </c>
    </row>
    <row r="145" spans="1:1" x14ac:dyDescent="0.4">
      <c r="A145" s="446"/>
    </row>
    <row r="146" spans="1:1" x14ac:dyDescent="0.4">
      <c r="A146" s="447" t="s">
        <v>795</v>
      </c>
    </row>
    <row r="147" spans="1:1" ht="56.25" x14ac:dyDescent="0.4">
      <c r="A147" s="554" t="s">
        <v>820</v>
      </c>
    </row>
    <row r="148" spans="1:1" ht="37.5" x14ac:dyDescent="0.4">
      <c r="A148" s="446" t="s">
        <v>750</v>
      </c>
    </row>
    <row r="149" spans="1:1" ht="75" x14ac:dyDescent="0.4">
      <c r="A149" s="446" t="s">
        <v>805</v>
      </c>
    </row>
    <row r="150" spans="1:1" s="458" customFormat="1" ht="75" x14ac:dyDescent="0.4">
      <c r="A150" s="458" t="s">
        <v>853</v>
      </c>
    </row>
  </sheetData>
  <phoneticPr fontId="1"/>
  <pageMargins left="0.70866141732283472" right="0.70866141732283472" top="0.74803149606299213" bottom="0.74803149606299213" header="0.31496062992125984" footer="0.31496062992125984"/>
  <pageSetup paperSize="9" orientation="portrait" horizontalDpi="4294967294" r:id="rId1"/>
  <headerFoot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20D842-68E9-4A15-862C-BE02ADFC5426}">
  <sheetPr>
    <pageSetUpPr fitToPage="1"/>
  </sheetPr>
  <dimension ref="A1:CJ187"/>
  <sheetViews>
    <sheetView showZeros="0" zoomScaleNormal="100" workbookViewId="0">
      <pane xSplit="2" ySplit="7" topLeftCell="C82" activePane="bottomRight" state="frozen"/>
      <selection pane="topRight" activeCell="C1" sqref="C1"/>
      <selection pane="bottomLeft" activeCell="A6" sqref="A6"/>
      <selection pane="bottomRight" activeCell="A97" sqref="A97:B97"/>
    </sheetView>
  </sheetViews>
  <sheetFormatPr defaultRowHeight="14.25" customHeight="1" x14ac:dyDescent="0.4"/>
  <cols>
    <col min="1" max="1" width="10.5" style="409" customWidth="1"/>
    <col min="2" max="2" width="16.25" style="23" customWidth="1"/>
    <col min="3" max="83" width="9.125" style="23" customWidth="1"/>
    <col min="84" max="84" width="10.5" style="23" bestFit="1" customWidth="1"/>
    <col min="85" max="16384" width="9" style="23"/>
  </cols>
  <sheetData>
    <row r="1" spans="1:83" s="22" customFormat="1" ht="27.75" customHeight="1" x14ac:dyDescent="0.4">
      <c r="A1" s="16"/>
      <c r="B1" s="17"/>
      <c r="C1" s="17"/>
      <c r="D1" s="17"/>
      <c r="E1" s="17"/>
      <c r="F1" s="1" t="s">
        <v>831</v>
      </c>
      <c r="G1" s="2"/>
      <c r="H1" s="2"/>
      <c r="I1" s="2"/>
      <c r="J1" s="2"/>
      <c r="K1" s="2"/>
      <c r="L1" s="2"/>
      <c r="M1" s="2"/>
      <c r="N1" s="2"/>
      <c r="O1" s="2"/>
      <c r="P1" s="2"/>
      <c r="Q1" s="2"/>
      <c r="R1" s="2"/>
      <c r="S1" s="1"/>
      <c r="T1" s="2"/>
      <c r="U1" s="2"/>
      <c r="V1" s="2"/>
      <c r="W1" s="426"/>
      <c r="X1" s="2"/>
      <c r="Y1" s="2"/>
      <c r="Z1" s="2"/>
      <c r="AA1" s="18" t="s">
        <v>0</v>
      </c>
      <c r="AB1" s="18"/>
      <c r="AC1" s="18"/>
      <c r="AD1" s="19"/>
      <c r="AE1" s="20"/>
      <c r="AF1" s="21"/>
      <c r="AG1" s="2"/>
      <c r="AH1" s="2"/>
      <c r="AI1" s="2"/>
      <c r="AJ1" s="426"/>
      <c r="AK1" s="2"/>
      <c r="AL1" s="2"/>
      <c r="AM1" s="2"/>
      <c r="AN1" s="2"/>
      <c r="AO1" s="2"/>
      <c r="AP1" s="2"/>
      <c r="AQ1" s="2"/>
      <c r="AR1" s="2"/>
      <c r="AS1" s="2"/>
      <c r="AT1" s="2"/>
      <c r="AU1" s="2"/>
      <c r="AV1" s="2"/>
      <c r="AW1" s="17"/>
      <c r="AX1" s="17"/>
      <c r="AY1" s="459"/>
      <c r="AZ1" s="1" t="s">
        <v>865</v>
      </c>
      <c r="BA1" s="2"/>
      <c r="BB1" s="2"/>
      <c r="BC1" s="2"/>
      <c r="BD1" s="2"/>
      <c r="BE1" s="2"/>
      <c r="BF1" s="2"/>
      <c r="BG1" s="2"/>
      <c r="BH1" s="2"/>
      <c r="BI1" s="2"/>
      <c r="BJ1" s="2"/>
      <c r="BK1" s="2"/>
      <c r="BL1" s="2"/>
      <c r="BM1" s="2"/>
      <c r="BN1" s="2"/>
      <c r="BO1" s="2"/>
      <c r="BP1" s="2"/>
      <c r="BQ1" s="2"/>
      <c r="BR1" s="2"/>
      <c r="BS1" s="2"/>
      <c r="BT1" s="2"/>
      <c r="BU1" s="18" t="s">
        <v>0</v>
      </c>
      <c r="BV1" s="18"/>
      <c r="BW1" s="18"/>
      <c r="BX1" s="19"/>
      <c r="BY1" s="20"/>
      <c r="BZ1" s="21"/>
      <c r="CA1" s="19"/>
      <c r="CB1" s="20"/>
      <c r="CC1" s="21"/>
      <c r="CD1" s="21"/>
      <c r="CE1" s="590"/>
    </row>
    <row r="2" spans="1:83" s="410" customFormat="1" ht="18" customHeight="1" thickBot="1" x14ac:dyDescent="0.45">
      <c r="A2" s="449"/>
      <c r="B2" s="450"/>
      <c r="C2" s="450">
        <v>1</v>
      </c>
      <c r="D2" s="450">
        <v>2</v>
      </c>
      <c r="E2" s="450" t="s">
        <v>584</v>
      </c>
      <c r="F2" s="428" t="s">
        <v>584</v>
      </c>
      <c r="G2" s="428" t="s">
        <v>584</v>
      </c>
      <c r="H2" s="428"/>
      <c r="I2" s="428"/>
      <c r="J2" s="428"/>
      <c r="K2" s="428" t="s">
        <v>584</v>
      </c>
      <c r="L2" s="428"/>
      <c r="M2" s="428" t="s">
        <v>1</v>
      </c>
      <c r="N2" s="428"/>
      <c r="O2" s="428"/>
      <c r="P2" s="428"/>
      <c r="Q2" s="428"/>
      <c r="R2" s="428"/>
      <c r="S2" s="428"/>
      <c r="T2" s="428"/>
      <c r="U2" s="428" t="s">
        <v>2</v>
      </c>
      <c r="V2" s="428"/>
      <c r="W2" s="428"/>
      <c r="X2" s="428"/>
      <c r="Y2" s="428"/>
      <c r="Z2" s="428"/>
      <c r="AA2" s="442"/>
      <c r="AB2" s="442"/>
      <c r="AC2" s="442"/>
      <c r="AD2" s="442"/>
      <c r="AE2" s="443"/>
      <c r="AF2" s="442" t="s">
        <v>3</v>
      </c>
      <c r="AG2" s="428"/>
      <c r="AH2" s="428"/>
      <c r="AI2" s="428"/>
      <c r="AJ2" s="428"/>
      <c r="AK2" s="428"/>
      <c r="AL2" s="428"/>
      <c r="AM2" s="428"/>
      <c r="AN2" s="428"/>
      <c r="AO2" s="428"/>
      <c r="AP2" s="428"/>
      <c r="AQ2" s="428"/>
      <c r="AR2" s="428" t="s">
        <v>4</v>
      </c>
      <c r="AS2" s="428"/>
      <c r="AT2" s="428"/>
      <c r="AU2" s="428"/>
      <c r="AV2" s="428"/>
      <c r="AW2" s="450"/>
      <c r="AX2" s="450"/>
      <c r="AY2" s="450"/>
      <c r="AZ2" s="428"/>
      <c r="BA2" s="642" t="s">
        <v>874</v>
      </c>
      <c r="BB2" s="428"/>
      <c r="BC2" s="428"/>
      <c r="BD2" s="428"/>
      <c r="BE2" s="428" t="s">
        <v>5</v>
      </c>
      <c r="BF2" s="428"/>
      <c r="BG2" s="428"/>
      <c r="BH2" s="428"/>
      <c r="BI2" s="428"/>
      <c r="BJ2" s="428"/>
      <c r="BK2" s="428"/>
      <c r="BL2" s="428"/>
      <c r="BM2" s="428"/>
      <c r="BN2" s="428"/>
      <c r="BO2" s="428"/>
      <c r="BP2" s="428"/>
      <c r="BQ2" s="428" t="s">
        <v>6</v>
      </c>
      <c r="BR2" s="428"/>
      <c r="BS2" s="428"/>
      <c r="BT2" s="428"/>
      <c r="BU2" s="442"/>
      <c r="BV2" s="442"/>
      <c r="BW2" s="442"/>
      <c r="BX2" s="442"/>
      <c r="BY2" s="443"/>
      <c r="BZ2" s="443"/>
      <c r="CA2" s="442"/>
      <c r="CB2" s="443"/>
      <c r="CC2" s="443"/>
      <c r="CD2" s="443"/>
      <c r="CE2" s="443"/>
    </row>
    <row r="3" spans="1:83" ht="14.25" customHeight="1" x14ac:dyDescent="0.4">
      <c r="A3" s="25"/>
      <c r="B3" s="26" t="s">
        <v>7</v>
      </c>
      <c r="C3" s="27" t="s">
        <v>8</v>
      </c>
      <c r="D3" s="27" t="s">
        <v>9</v>
      </c>
      <c r="E3" s="28" t="s">
        <v>10</v>
      </c>
      <c r="F3" s="28" t="s">
        <v>11</v>
      </c>
      <c r="G3" s="28" t="s">
        <v>12</v>
      </c>
      <c r="H3" s="27" t="s">
        <v>13</v>
      </c>
      <c r="I3" s="27" t="s">
        <v>14</v>
      </c>
      <c r="J3" s="416" t="s">
        <v>15</v>
      </c>
      <c r="K3" s="28" t="s">
        <v>16</v>
      </c>
      <c r="L3" s="29" t="s">
        <v>17</v>
      </c>
      <c r="M3" s="30" t="s">
        <v>18</v>
      </c>
      <c r="N3" s="416" t="s">
        <v>19</v>
      </c>
      <c r="O3" s="416" t="s">
        <v>20</v>
      </c>
      <c r="P3" s="416" t="s">
        <v>21</v>
      </c>
      <c r="Q3" s="416" t="s">
        <v>22</v>
      </c>
      <c r="R3" s="27" t="s">
        <v>23</v>
      </c>
      <c r="S3" s="27" t="s">
        <v>24</v>
      </c>
      <c r="T3" s="27" t="s">
        <v>25</v>
      </c>
      <c r="U3" s="31" t="s">
        <v>26</v>
      </c>
      <c r="V3" s="32" t="s">
        <v>27</v>
      </c>
      <c r="W3" s="27" t="s">
        <v>28</v>
      </c>
      <c r="X3" s="27" t="s">
        <v>29</v>
      </c>
      <c r="Y3" s="27" t="s">
        <v>30</v>
      </c>
      <c r="Z3" s="27" t="s">
        <v>31</v>
      </c>
      <c r="AA3" s="27" t="s">
        <v>32</v>
      </c>
      <c r="AB3" s="27" t="s">
        <v>33</v>
      </c>
      <c r="AC3" s="27" t="s">
        <v>34</v>
      </c>
      <c r="AD3" s="27" t="s">
        <v>35</v>
      </c>
      <c r="AE3" s="27" t="s">
        <v>36</v>
      </c>
      <c r="AF3" s="33" t="s">
        <v>37</v>
      </c>
      <c r="AG3" s="27" t="s">
        <v>38</v>
      </c>
      <c r="AH3" s="27" t="s">
        <v>39</v>
      </c>
      <c r="AI3" s="27" t="s">
        <v>40</v>
      </c>
      <c r="AJ3" s="27" t="s">
        <v>41</v>
      </c>
      <c r="AK3" s="27" t="s">
        <v>42</v>
      </c>
      <c r="AL3" s="416" t="s">
        <v>607</v>
      </c>
      <c r="AM3" s="416" t="s">
        <v>43</v>
      </c>
      <c r="AN3" s="416" t="s">
        <v>44</v>
      </c>
      <c r="AO3" s="27" t="s">
        <v>45</v>
      </c>
      <c r="AP3" s="32" t="s">
        <v>46</v>
      </c>
      <c r="AQ3" s="27" t="s">
        <v>47</v>
      </c>
      <c r="AR3" s="31" t="s">
        <v>48</v>
      </c>
      <c r="AS3" s="31" t="s">
        <v>49</v>
      </c>
      <c r="AT3" s="27" t="s">
        <v>50</v>
      </c>
      <c r="AU3" s="27" t="s">
        <v>51</v>
      </c>
      <c r="AV3" s="27" t="s">
        <v>52</v>
      </c>
      <c r="AW3" s="27" t="s">
        <v>53</v>
      </c>
      <c r="AX3" s="585" t="s">
        <v>54</v>
      </c>
      <c r="AY3" s="34" t="s">
        <v>55</v>
      </c>
      <c r="AZ3" s="35" t="s">
        <v>56</v>
      </c>
      <c r="BA3" s="36" t="s">
        <v>57</v>
      </c>
      <c r="BB3" s="36" t="s">
        <v>58</v>
      </c>
      <c r="BC3" s="36" t="s">
        <v>59</v>
      </c>
      <c r="BD3" s="36" t="s">
        <v>60</v>
      </c>
      <c r="BE3" s="577" t="s">
        <v>61</v>
      </c>
      <c r="BF3" s="36" t="s">
        <v>62</v>
      </c>
      <c r="BG3" s="36" t="s">
        <v>63</v>
      </c>
      <c r="BH3" s="36" t="s">
        <v>64</v>
      </c>
      <c r="BI3" s="36" t="s">
        <v>65</v>
      </c>
      <c r="BJ3" s="35" t="s">
        <v>66</v>
      </c>
      <c r="BK3" s="36" t="s">
        <v>67</v>
      </c>
      <c r="BL3" s="36" t="s">
        <v>68</v>
      </c>
      <c r="BM3" s="36" t="s">
        <v>69</v>
      </c>
      <c r="BN3" s="36" t="s">
        <v>70</v>
      </c>
      <c r="BO3" s="36" t="s">
        <v>71</v>
      </c>
      <c r="BP3" s="36" t="s">
        <v>72</v>
      </c>
      <c r="BQ3" s="577" t="s">
        <v>73</v>
      </c>
      <c r="BR3" s="36" t="s">
        <v>74</v>
      </c>
      <c r="BS3" s="36" t="s">
        <v>75</v>
      </c>
      <c r="BT3" s="35" t="s">
        <v>76</v>
      </c>
      <c r="BU3" s="36" t="s">
        <v>77</v>
      </c>
      <c r="BV3" s="36" t="s">
        <v>78</v>
      </c>
      <c r="BW3" s="36" t="s">
        <v>79</v>
      </c>
      <c r="BX3" s="36" t="s">
        <v>80</v>
      </c>
      <c r="BY3" s="36" t="s">
        <v>81</v>
      </c>
      <c r="BZ3" s="36" t="s">
        <v>82</v>
      </c>
      <c r="CA3" s="416" t="s">
        <v>80</v>
      </c>
      <c r="CB3" s="416" t="s">
        <v>81</v>
      </c>
      <c r="CC3" s="577" t="s">
        <v>82</v>
      </c>
      <c r="CD3" s="37"/>
      <c r="CE3" s="37"/>
    </row>
    <row r="4" spans="1:83" ht="14.25" customHeight="1" x14ac:dyDescent="0.4">
      <c r="A4" s="38" t="s">
        <v>83</v>
      </c>
      <c r="B4" s="26" t="s">
        <v>84</v>
      </c>
      <c r="C4" s="39">
        <v>1972</v>
      </c>
      <c r="D4" s="40">
        <v>1973</v>
      </c>
      <c r="E4" s="39">
        <v>1974</v>
      </c>
      <c r="F4" s="40">
        <v>1975</v>
      </c>
      <c r="G4" s="39">
        <v>1976</v>
      </c>
      <c r="H4" s="40">
        <v>1977</v>
      </c>
      <c r="I4" s="39">
        <v>1978</v>
      </c>
      <c r="J4" s="40">
        <v>1979</v>
      </c>
      <c r="K4" s="39">
        <v>1980</v>
      </c>
      <c r="L4" s="41">
        <v>1981</v>
      </c>
      <c r="M4" s="42">
        <v>1982</v>
      </c>
      <c r="N4" s="417">
        <v>1983</v>
      </c>
      <c r="O4" s="418">
        <v>1984</v>
      </c>
      <c r="P4" s="417">
        <v>1985</v>
      </c>
      <c r="Q4" s="418">
        <v>1986</v>
      </c>
      <c r="R4" s="40">
        <v>1987</v>
      </c>
      <c r="S4" s="39">
        <v>1988</v>
      </c>
      <c r="T4" s="40">
        <v>1989</v>
      </c>
      <c r="U4" s="43">
        <v>1990</v>
      </c>
      <c r="V4" s="44">
        <v>1991</v>
      </c>
      <c r="W4" s="45">
        <v>1992</v>
      </c>
      <c r="X4" s="45">
        <v>1993</v>
      </c>
      <c r="Y4" s="46">
        <v>1994</v>
      </c>
      <c r="Z4" s="45">
        <v>1995</v>
      </c>
      <c r="AA4" s="46">
        <v>1996</v>
      </c>
      <c r="AB4" s="45">
        <v>1997</v>
      </c>
      <c r="AC4" s="46">
        <v>1998</v>
      </c>
      <c r="AD4" s="45">
        <v>1999</v>
      </c>
      <c r="AE4" s="46">
        <v>2000</v>
      </c>
      <c r="AF4" s="47">
        <v>2001</v>
      </c>
      <c r="AG4" s="45">
        <v>2002</v>
      </c>
      <c r="AH4" s="45">
        <v>2003</v>
      </c>
      <c r="AI4" s="46">
        <v>2004</v>
      </c>
      <c r="AJ4" s="45">
        <v>2005</v>
      </c>
      <c r="AK4" s="46">
        <v>2006</v>
      </c>
      <c r="AL4" s="418">
        <v>2007</v>
      </c>
      <c r="AM4" s="46">
        <v>2008</v>
      </c>
      <c r="AN4" s="45">
        <v>2009</v>
      </c>
      <c r="AO4" s="46">
        <v>2010</v>
      </c>
      <c r="AP4" s="44">
        <v>2011</v>
      </c>
      <c r="AQ4" s="45">
        <v>2012</v>
      </c>
      <c r="AR4" s="43">
        <v>2013</v>
      </c>
      <c r="AS4" s="48">
        <v>2014</v>
      </c>
      <c r="AT4" s="39">
        <v>2015</v>
      </c>
      <c r="AU4" s="40">
        <v>2016</v>
      </c>
      <c r="AV4" s="39">
        <v>2017</v>
      </c>
      <c r="AW4" s="45">
        <v>2018</v>
      </c>
      <c r="AX4" s="586">
        <v>2019</v>
      </c>
      <c r="AY4" s="49">
        <v>2020</v>
      </c>
      <c r="AZ4" s="50">
        <v>2021</v>
      </c>
      <c r="BA4" s="39">
        <v>2022</v>
      </c>
      <c r="BB4" s="40">
        <v>2023</v>
      </c>
      <c r="BC4" s="39">
        <v>2024</v>
      </c>
      <c r="BD4" s="40">
        <v>2025</v>
      </c>
      <c r="BE4" s="578">
        <v>2026</v>
      </c>
      <c r="BF4" s="40">
        <v>2027</v>
      </c>
      <c r="BG4" s="39">
        <v>2028</v>
      </c>
      <c r="BH4" s="40">
        <v>2029</v>
      </c>
      <c r="BI4" s="39">
        <v>2030</v>
      </c>
      <c r="BJ4" s="50">
        <v>2031</v>
      </c>
      <c r="BK4" s="39">
        <v>2032</v>
      </c>
      <c r="BL4" s="40">
        <v>2033</v>
      </c>
      <c r="BM4" s="39">
        <v>2034</v>
      </c>
      <c r="BN4" s="40">
        <v>2035</v>
      </c>
      <c r="BO4" s="39">
        <v>2036</v>
      </c>
      <c r="BP4" s="40">
        <v>2037</v>
      </c>
      <c r="BQ4" s="578">
        <v>2038</v>
      </c>
      <c r="BR4" s="40">
        <v>2039</v>
      </c>
      <c r="BS4" s="39">
        <v>2040</v>
      </c>
      <c r="BT4" s="50">
        <v>2041</v>
      </c>
      <c r="BU4" s="39">
        <v>2042</v>
      </c>
      <c r="BV4" s="40">
        <v>2043</v>
      </c>
      <c r="BW4" s="39">
        <v>2044</v>
      </c>
      <c r="BX4" s="40">
        <v>2045</v>
      </c>
      <c r="BY4" s="39">
        <v>2046</v>
      </c>
      <c r="BZ4" s="40">
        <v>2047</v>
      </c>
      <c r="CA4" s="417">
        <v>2048</v>
      </c>
      <c r="CB4" s="418">
        <v>2049</v>
      </c>
      <c r="CC4" s="582">
        <v>2050</v>
      </c>
      <c r="CD4" s="51" t="s">
        <v>85</v>
      </c>
      <c r="CE4" s="51" t="s">
        <v>85</v>
      </c>
    </row>
    <row r="5" spans="1:83" ht="14.25" customHeight="1" x14ac:dyDescent="0.4">
      <c r="A5" s="52"/>
      <c r="B5" s="53" t="s">
        <v>86</v>
      </c>
      <c r="C5" s="54">
        <v>1</v>
      </c>
      <c r="D5" s="55">
        <v>2</v>
      </c>
      <c r="E5" s="54">
        <v>3</v>
      </c>
      <c r="F5" s="54">
        <v>4</v>
      </c>
      <c r="G5" s="55">
        <v>5</v>
      </c>
      <c r="H5" s="54">
        <v>6</v>
      </c>
      <c r="I5" s="54">
        <v>7</v>
      </c>
      <c r="J5" s="55">
        <v>8</v>
      </c>
      <c r="K5" s="54">
        <v>9</v>
      </c>
      <c r="L5" s="56">
        <v>10</v>
      </c>
      <c r="M5" s="57">
        <v>11</v>
      </c>
      <c r="N5" s="420">
        <v>12</v>
      </c>
      <c r="O5" s="420">
        <v>13</v>
      </c>
      <c r="P5" s="419">
        <v>14</v>
      </c>
      <c r="Q5" s="420">
        <v>15</v>
      </c>
      <c r="R5" s="54">
        <v>16</v>
      </c>
      <c r="S5" s="55">
        <v>17</v>
      </c>
      <c r="T5" s="54">
        <v>18</v>
      </c>
      <c r="U5" s="58">
        <v>19</v>
      </c>
      <c r="V5" s="59">
        <v>20</v>
      </c>
      <c r="W5" s="60">
        <v>21</v>
      </c>
      <c r="X5" s="60">
        <v>22</v>
      </c>
      <c r="Y5" s="61">
        <v>23</v>
      </c>
      <c r="Z5" s="60">
        <v>24</v>
      </c>
      <c r="AA5" s="60">
        <v>25</v>
      </c>
      <c r="AB5" s="61">
        <v>26</v>
      </c>
      <c r="AC5" s="60">
        <v>27</v>
      </c>
      <c r="AD5" s="60">
        <v>28</v>
      </c>
      <c r="AE5" s="61">
        <v>29</v>
      </c>
      <c r="AF5" s="62">
        <v>30</v>
      </c>
      <c r="AG5" s="54">
        <v>31</v>
      </c>
      <c r="AH5" s="55">
        <v>32</v>
      </c>
      <c r="AI5" s="54">
        <v>33</v>
      </c>
      <c r="AJ5" s="54">
        <v>34</v>
      </c>
      <c r="AK5" s="55">
        <v>35</v>
      </c>
      <c r="AL5" s="420">
        <v>36</v>
      </c>
      <c r="AM5" s="54">
        <v>37</v>
      </c>
      <c r="AN5" s="55">
        <v>38</v>
      </c>
      <c r="AO5" s="54">
        <v>39</v>
      </c>
      <c r="AP5" s="63">
        <v>40</v>
      </c>
      <c r="AQ5" s="54">
        <v>41</v>
      </c>
      <c r="AR5" s="58">
        <v>42</v>
      </c>
      <c r="AS5" s="58">
        <v>43</v>
      </c>
      <c r="AT5" s="55">
        <v>44</v>
      </c>
      <c r="AU5" s="54">
        <v>45</v>
      </c>
      <c r="AV5" s="54">
        <v>46</v>
      </c>
      <c r="AW5" s="55">
        <v>47</v>
      </c>
      <c r="AX5" s="587">
        <v>48</v>
      </c>
      <c r="AY5" s="64">
        <v>49</v>
      </c>
      <c r="AZ5" s="63">
        <v>50</v>
      </c>
      <c r="BA5" s="54">
        <v>51</v>
      </c>
      <c r="BB5" s="54">
        <v>52</v>
      </c>
      <c r="BC5" s="55">
        <v>53</v>
      </c>
      <c r="BD5" s="54">
        <v>54</v>
      </c>
      <c r="BE5" s="579">
        <v>55</v>
      </c>
      <c r="BF5" s="55">
        <v>56</v>
      </c>
      <c r="BG5" s="54">
        <v>57</v>
      </c>
      <c r="BH5" s="54">
        <v>58</v>
      </c>
      <c r="BI5" s="55">
        <v>59</v>
      </c>
      <c r="BJ5" s="63">
        <v>60</v>
      </c>
      <c r="BK5" s="54">
        <v>61</v>
      </c>
      <c r="BL5" s="55">
        <v>62</v>
      </c>
      <c r="BM5" s="54">
        <v>63</v>
      </c>
      <c r="BN5" s="54">
        <v>64</v>
      </c>
      <c r="BO5" s="55">
        <v>65</v>
      </c>
      <c r="BP5" s="54">
        <v>66</v>
      </c>
      <c r="BQ5" s="579">
        <v>67</v>
      </c>
      <c r="BR5" s="55">
        <v>68</v>
      </c>
      <c r="BS5" s="54">
        <v>69</v>
      </c>
      <c r="BT5" s="63">
        <v>70</v>
      </c>
      <c r="BU5" s="54">
        <v>71</v>
      </c>
      <c r="BV5" s="54">
        <v>72</v>
      </c>
      <c r="BW5" s="54">
        <v>73</v>
      </c>
      <c r="BX5" s="55">
        <v>74</v>
      </c>
      <c r="BY5" s="54">
        <v>75</v>
      </c>
      <c r="BZ5" s="55">
        <v>76</v>
      </c>
      <c r="CA5" s="420">
        <v>77</v>
      </c>
      <c r="CB5" s="419">
        <v>78</v>
      </c>
      <c r="CC5" s="579">
        <v>79</v>
      </c>
      <c r="CD5" s="37"/>
      <c r="CE5" s="37"/>
    </row>
    <row r="6" spans="1:83" ht="14.25" customHeight="1" x14ac:dyDescent="0.4">
      <c r="A6" s="52"/>
      <c r="B6" s="53" t="s">
        <v>87</v>
      </c>
      <c r="C6" s="65">
        <v>1</v>
      </c>
      <c r="D6" s="66">
        <v>2</v>
      </c>
      <c r="E6" s="66">
        <v>3</v>
      </c>
      <c r="F6" s="66">
        <v>4</v>
      </c>
      <c r="G6" s="66">
        <v>5</v>
      </c>
      <c r="H6" s="66">
        <v>6</v>
      </c>
      <c r="I6" s="66">
        <v>7</v>
      </c>
      <c r="J6" s="66">
        <v>8</v>
      </c>
      <c r="K6" s="66">
        <v>9</v>
      </c>
      <c r="L6" s="67">
        <v>10</v>
      </c>
      <c r="M6" s="68" t="s">
        <v>88</v>
      </c>
      <c r="N6" s="69">
        <v>1</v>
      </c>
      <c r="O6" s="69">
        <v>2</v>
      </c>
      <c r="P6" s="69">
        <v>3</v>
      </c>
      <c r="Q6" s="69">
        <v>4</v>
      </c>
      <c r="R6" s="69">
        <v>5</v>
      </c>
      <c r="S6" s="69">
        <v>6</v>
      </c>
      <c r="T6" s="69">
        <v>7</v>
      </c>
      <c r="U6" s="70" t="s">
        <v>89</v>
      </c>
      <c r="V6" s="71">
        <v>1</v>
      </c>
      <c r="W6" s="72">
        <v>2</v>
      </c>
      <c r="X6" s="72">
        <v>3</v>
      </c>
      <c r="Y6" s="72">
        <v>4</v>
      </c>
      <c r="Z6" s="72">
        <v>5</v>
      </c>
      <c r="AA6" s="72">
        <v>6</v>
      </c>
      <c r="AB6" s="72">
        <v>7</v>
      </c>
      <c r="AC6" s="72">
        <v>8</v>
      </c>
      <c r="AD6" s="72">
        <v>9</v>
      </c>
      <c r="AE6" s="72">
        <v>10</v>
      </c>
      <c r="AF6" s="73" t="s">
        <v>90</v>
      </c>
      <c r="AG6" s="69">
        <v>1</v>
      </c>
      <c r="AH6" s="66">
        <v>2</v>
      </c>
      <c r="AI6" s="69">
        <v>3</v>
      </c>
      <c r="AJ6" s="66">
        <v>4</v>
      </c>
      <c r="AK6" s="69">
        <v>5</v>
      </c>
      <c r="AL6" s="422">
        <v>6</v>
      </c>
      <c r="AM6" s="69">
        <v>7</v>
      </c>
      <c r="AN6" s="66">
        <v>8</v>
      </c>
      <c r="AO6" s="421">
        <v>9</v>
      </c>
      <c r="AP6" s="423">
        <v>10</v>
      </c>
      <c r="AQ6" s="69">
        <v>11</v>
      </c>
      <c r="AR6" s="70" t="s">
        <v>91</v>
      </c>
      <c r="AS6" s="70" t="s">
        <v>92</v>
      </c>
      <c r="AT6" s="66">
        <v>2</v>
      </c>
      <c r="AU6" s="69">
        <v>3</v>
      </c>
      <c r="AV6" s="69">
        <v>4</v>
      </c>
      <c r="AW6" s="66">
        <v>5</v>
      </c>
      <c r="AX6" s="588">
        <v>6</v>
      </c>
      <c r="AY6" s="74">
        <v>7</v>
      </c>
      <c r="AZ6" s="67">
        <v>8</v>
      </c>
      <c r="BA6" s="69">
        <v>9</v>
      </c>
      <c r="BB6" s="69">
        <v>10</v>
      </c>
      <c r="BC6" s="69">
        <v>11</v>
      </c>
      <c r="BD6" s="69">
        <v>12</v>
      </c>
      <c r="BE6" s="580" t="s">
        <v>93</v>
      </c>
      <c r="BF6" s="66">
        <v>1</v>
      </c>
      <c r="BG6" s="69">
        <v>2</v>
      </c>
      <c r="BH6" s="66">
        <v>3</v>
      </c>
      <c r="BI6" s="69">
        <v>4</v>
      </c>
      <c r="BJ6" s="67">
        <v>5</v>
      </c>
      <c r="BK6" s="69">
        <v>6</v>
      </c>
      <c r="BL6" s="66">
        <v>7</v>
      </c>
      <c r="BM6" s="69">
        <v>8</v>
      </c>
      <c r="BN6" s="66">
        <v>9</v>
      </c>
      <c r="BO6" s="69">
        <v>10</v>
      </c>
      <c r="BP6" s="66">
        <v>11</v>
      </c>
      <c r="BQ6" s="580" t="s">
        <v>94</v>
      </c>
      <c r="BR6" s="66">
        <v>1</v>
      </c>
      <c r="BS6" s="69">
        <v>2</v>
      </c>
      <c r="BT6" s="67">
        <v>3</v>
      </c>
      <c r="BU6" s="69">
        <v>4</v>
      </c>
      <c r="BV6" s="66">
        <v>5</v>
      </c>
      <c r="BW6" s="69">
        <v>6</v>
      </c>
      <c r="BX6" s="66">
        <v>7</v>
      </c>
      <c r="BY6" s="69">
        <v>8</v>
      </c>
      <c r="BZ6" s="66">
        <v>9</v>
      </c>
      <c r="CA6" s="422">
        <v>10</v>
      </c>
      <c r="CB6" s="421">
        <v>11</v>
      </c>
      <c r="CC6" s="583" t="s">
        <v>95</v>
      </c>
      <c r="CD6" s="37"/>
      <c r="CE6" s="37"/>
    </row>
    <row r="7" spans="1:83" ht="14.25" customHeight="1" thickBot="1" x14ac:dyDescent="0.45">
      <c r="A7" s="75"/>
      <c r="B7" s="76"/>
      <c r="C7" s="77"/>
      <c r="D7" s="78"/>
      <c r="E7" s="78"/>
      <c r="F7" s="78"/>
      <c r="G7" s="78"/>
      <c r="H7" s="78"/>
      <c r="I7" s="78"/>
      <c r="J7" s="78"/>
      <c r="K7" s="78"/>
      <c r="L7" s="79"/>
      <c r="M7" s="80"/>
      <c r="N7" s="81"/>
      <c r="O7" s="81"/>
      <c r="P7" s="81"/>
      <c r="Q7" s="81"/>
      <c r="R7" s="81"/>
      <c r="S7" s="81"/>
      <c r="T7" s="81"/>
      <c r="U7" s="82"/>
      <c r="V7" s="83"/>
      <c r="W7" s="84"/>
      <c r="X7" s="84"/>
      <c r="Y7" s="84"/>
      <c r="Z7" s="84"/>
      <c r="AA7" s="84"/>
      <c r="AB7" s="84"/>
      <c r="AC7" s="84"/>
      <c r="AD7" s="84"/>
      <c r="AE7" s="84"/>
      <c r="AF7" s="85"/>
      <c r="AG7" s="86"/>
      <c r="AH7" s="87" t="s">
        <v>96</v>
      </c>
      <c r="AI7" s="81"/>
      <c r="AJ7" s="78"/>
      <c r="AK7" s="81"/>
      <c r="AL7" s="78"/>
      <c r="AM7" s="81"/>
      <c r="AN7" s="78"/>
      <c r="AO7" s="81"/>
      <c r="AP7" s="79"/>
      <c r="AQ7" s="81"/>
      <c r="AR7" s="82"/>
      <c r="AS7" s="82"/>
      <c r="AT7" s="78"/>
      <c r="AU7" s="81"/>
      <c r="AV7" s="81"/>
      <c r="AW7" s="87" t="s">
        <v>97</v>
      </c>
      <c r="AX7" s="589"/>
      <c r="AY7" s="88"/>
      <c r="AZ7" s="79"/>
      <c r="BA7" s="81"/>
      <c r="BB7" s="81"/>
      <c r="BC7" s="81"/>
      <c r="BD7" s="81"/>
      <c r="BE7" s="581"/>
      <c r="BF7" s="78"/>
      <c r="BG7" s="81"/>
      <c r="BH7" s="78"/>
      <c r="BI7" s="81"/>
      <c r="BJ7" s="79"/>
      <c r="BK7" s="81"/>
      <c r="BL7" s="78"/>
      <c r="BM7" s="81"/>
      <c r="BN7" s="78"/>
      <c r="BO7" s="81"/>
      <c r="BP7" s="78"/>
      <c r="BQ7" s="581"/>
      <c r="BR7" s="78"/>
      <c r="BS7" s="81"/>
      <c r="BT7" s="79"/>
      <c r="BU7" s="81"/>
      <c r="BV7" s="78"/>
      <c r="BW7" s="81"/>
      <c r="BX7" s="78"/>
      <c r="BY7" s="81"/>
      <c r="BZ7" s="78"/>
      <c r="CA7" s="424"/>
      <c r="CB7" s="425"/>
      <c r="CC7" s="584"/>
      <c r="CD7" s="89"/>
      <c r="CE7" s="89"/>
    </row>
    <row r="8" spans="1:83" ht="14.25" customHeight="1" x14ac:dyDescent="0.4">
      <c r="A8" s="798" t="s">
        <v>98</v>
      </c>
      <c r="B8" s="799"/>
      <c r="C8" s="90"/>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2"/>
      <c r="AW8" s="92"/>
      <c r="AX8" s="91"/>
      <c r="AY8" s="93"/>
      <c r="AZ8" s="91"/>
      <c r="BA8" s="91"/>
      <c r="BB8" s="91"/>
      <c r="BC8" s="91"/>
      <c r="BD8" s="91"/>
      <c r="BE8" s="91"/>
      <c r="BF8" s="91"/>
      <c r="BG8" s="91"/>
      <c r="BH8" s="91"/>
      <c r="BI8" s="91"/>
      <c r="BJ8" s="91"/>
      <c r="BK8" s="91"/>
      <c r="BL8" s="91"/>
      <c r="BM8" s="91"/>
      <c r="BN8" s="91"/>
      <c r="BO8" s="91"/>
      <c r="BP8" s="91"/>
      <c r="BQ8" s="91"/>
      <c r="BR8" s="91"/>
      <c r="BS8" s="91"/>
      <c r="BT8" s="91"/>
      <c r="BU8" s="91"/>
      <c r="BV8" s="91"/>
      <c r="BW8" s="91"/>
      <c r="BX8" s="91"/>
      <c r="BY8" s="91"/>
      <c r="BZ8" s="91"/>
      <c r="CA8" s="91"/>
      <c r="CB8" s="91"/>
      <c r="CC8" s="91"/>
      <c r="CD8" s="94"/>
      <c r="CE8" s="94"/>
    </row>
    <row r="9" spans="1:83" s="410" customFormat="1" ht="14.25" customHeight="1" x14ac:dyDescent="0.4">
      <c r="A9" s="794" t="s">
        <v>99</v>
      </c>
      <c r="B9" s="795"/>
      <c r="C9" s="95"/>
      <c r="D9" s="95"/>
      <c r="E9" s="95"/>
      <c r="F9" s="95"/>
      <c r="G9" s="95"/>
      <c r="H9" s="95"/>
      <c r="I9" s="95"/>
      <c r="J9" s="95"/>
      <c r="K9" s="95"/>
      <c r="L9" s="96"/>
      <c r="M9" s="97"/>
      <c r="N9" s="95"/>
      <c r="O9" s="95"/>
      <c r="P9" s="95"/>
      <c r="Q9" s="95"/>
      <c r="R9" s="95"/>
      <c r="S9" s="95"/>
      <c r="T9" s="95"/>
      <c r="U9" s="95"/>
      <c r="V9" s="98"/>
      <c r="W9" s="95"/>
      <c r="X9" s="95"/>
      <c r="Y9" s="95"/>
      <c r="Z9" s="95"/>
      <c r="AA9" s="95"/>
      <c r="AB9" s="95"/>
      <c r="AC9" s="95"/>
      <c r="AD9" s="95"/>
      <c r="AE9" s="95"/>
      <c r="AF9" s="98"/>
      <c r="AG9" s="95"/>
      <c r="AH9" s="95"/>
      <c r="AI9" s="95"/>
      <c r="AJ9" s="95"/>
      <c r="AK9" s="95"/>
      <c r="AL9" s="95"/>
      <c r="AM9" s="95"/>
      <c r="AN9" s="95"/>
      <c r="AO9" s="95"/>
      <c r="AP9" s="98"/>
      <c r="AQ9" s="95"/>
      <c r="AR9" s="95"/>
      <c r="AS9" s="95"/>
      <c r="AT9" s="95"/>
      <c r="AU9" s="95"/>
      <c r="AV9" s="95"/>
      <c r="AW9" s="95"/>
      <c r="AX9" s="96"/>
      <c r="AY9" s="99"/>
      <c r="AZ9" s="98"/>
      <c r="BA9" s="95"/>
      <c r="BB9" s="95"/>
      <c r="BC9" s="95"/>
      <c r="BD9" s="95"/>
      <c r="BE9" s="95"/>
      <c r="BF9" s="95"/>
      <c r="BG9" s="95"/>
      <c r="BH9" s="95"/>
      <c r="BI9" s="95"/>
      <c r="BJ9" s="98"/>
      <c r="BK9" s="95"/>
      <c r="BL9" s="95"/>
      <c r="BM9" s="95"/>
      <c r="BN9" s="95"/>
      <c r="BO9" s="95"/>
      <c r="BP9" s="95"/>
      <c r="BQ9" s="95"/>
      <c r="BR9" s="95"/>
      <c r="BS9" s="95"/>
      <c r="BT9" s="98"/>
      <c r="BU9" s="95"/>
      <c r="BV9" s="95"/>
      <c r="BW9" s="95"/>
      <c r="BX9" s="95"/>
      <c r="BY9" s="95"/>
      <c r="BZ9" s="100"/>
      <c r="CA9" s="100"/>
      <c r="CB9" s="95"/>
      <c r="CC9" s="95"/>
      <c r="CD9" s="101">
        <f>SUM(C9:CC9)</f>
        <v>0</v>
      </c>
      <c r="CE9" s="101">
        <f>SUM(D9:CD9)</f>
        <v>0</v>
      </c>
    </row>
    <row r="10" spans="1:83" s="410" customFormat="1" ht="14.25" customHeight="1" x14ac:dyDescent="0.4">
      <c r="A10" s="824" t="s">
        <v>100</v>
      </c>
      <c r="B10" s="825"/>
      <c r="C10" s="97"/>
      <c r="D10" s="100"/>
      <c r="E10" s="100"/>
      <c r="F10" s="100"/>
      <c r="G10" s="100"/>
      <c r="H10" s="100"/>
      <c r="I10" s="100"/>
      <c r="J10" s="100"/>
      <c r="K10" s="100"/>
      <c r="L10" s="102"/>
      <c r="M10" s="97"/>
      <c r="N10" s="100"/>
      <c r="O10" s="100"/>
      <c r="P10" s="100"/>
      <c r="Q10" s="100" t="s">
        <v>538</v>
      </c>
      <c r="R10" s="100"/>
      <c r="S10" s="100"/>
      <c r="T10" s="100" t="s">
        <v>539</v>
      </c>
      <c r="U10" s="100"/>
      <c r="V10" s="98"/>
      <c r="W10" s="95" t="s">
        <v>539</v>
      </c>
      <c r="X10" s="100"/>
      <c r="Y10" s="100"/>
      <c r="Z10" s="100"/>
      <c r="AA10" s="100"/>
      <c r="AB10" s="100"/>
      <c r="AC10" s="100"/>
      <c r="AD10" s="100"/>
      <c r="AE10" s="100"/>
      <c r="AF10" s="98">
        <v>38739</v>
      </c>
      <c r="AG10" s="95"/>
      <c r="AH10" s="100"/>
      <c r="AI10" s="100"/>
      <c r="AJ10" s="100"/>
      <c r="AK10" s="100"/>
      <c r="AL10" s="100"/>
      <c r="AM10" s="100"/>
      <c r="AN10" s="100"/>
      <c r="AO10" s="100"/>
      <c r="AP10" s="98"/>
      <c r="AQ10" s="95"/>
      <c r="AR10" s="100">
        <v>21272.686110571576</v>
      </c>
      <c r="AS10" s="100">
        <v>24500.8714353822</v>
      </c>
      <c r="AT10" s="100"/>
      <c r="AU10" s="100"/>
      <c r="AV10" s="100"/>
      <c r="AW10" s="95"/>
      <c r="AX10" s="102"/>
      <c r="AY10" s="99">
        <v>13420</v>
      </c>
      <c r="AZ10" s="103" t="s">
        <v>101</v>
      </c>
      <c r="BA10" s="95"/>
      <c r="BB10" s="100"/>
      <c r="BC10" s="100"/>
      <c r="BD10" s="100"/>
      <c r="BE10" s="100">
        <v>45000</v>
      </c>
      <c r="BF10" s="100"/>
      <c r="BG10" s="100"/>
      <c r="BH10" s="100"/>
      <c r="BI10" s="100"/>
      <c r="BJ10" s="103" t="s">
        <v>545</v>
      </c>
      <c r="BK10" s="95"/>
      <c r="BL10" s="100"/>
      <c r="BM10" s="100"/>
      <c r="BN10" s="100"/>
      <c r="BO10" s="100"/>
      <c r="BP10" s="102"/>
      <c r="BQ10" s="100">
        <v>45000</v>
      </c>
      <c r="BR10" s="100"/>
      <c r="BS10" s="100"/>
      <c r="BT10" s="98"/>
      <c r="BU10" s="95"/>
      <c r="BV10" s="100"/>
      <c r="BW10" s="100"/>
      <c r="BX10" s="100"/>
      <c r="BY10" s="100"/>
      <c r="BZ10" s="100"/>
      <c r="CA10" s="100"/>
      <c r="CB10" s="100"/>
      <c r="CC10" s="98">
        <v>45000</v>
      </c>
      <c r="CD10" s="790">
        <f>+SUM(CE10:CE15)</f>
        <v>1181326.8912250809</v>
      </c>
      <c r="CE10" s="101">
        <f t="shared" ref="CE10:CE49" si="0">SUM($D10:$CC10)</f>
        <v>232932.55754595378</v>
      </c>
    </row>
    <row r="11" spans="1:83" s="410" customFormat="1" ht="14.25" customHeight="1" x14ac:dyDescent="0.4">
      <c r="A11" s="824" t="s">
        <v>540</v>
      </c>
      <c r="B11" s="825"/>
      <c r="C11" s="97"/>
      <c r="D11" s="100"/>
      <c r="E11" s="100"/>
      <c r="F11" s="100"/>
      <c r="G11" s="100"/>
      <c r="H11" s="100"/>
      <c r="I11" s="100"/>
      <c r="J11" s="100"/>
      <c r="K11" s="100"/>
      <c r="L11" s="102"/>
      <c r="M11" s="97" t="s">
        <v>543</v>
      </c>
      <c r="N11" s="100">
        <v>35000</v>
      </c>
      <c r="O11" s="107" t="s">
        <v>542</v>
      </c>
      <c r="P11" s="100"/>
      <c r="Q11" s="100">
        <v>4315</v>
      </c>
      <c r="R11" s="100"/>
      <c r="S11" s="100"/>
      <c r="T11" s="100">
        <v>5000</v>
      </c>
      <c r="U11" s="100"/>
      <c r="V11" s="98"/>
      <c r="W11" s="95">
        <v>6180</v>
      </c>
      <c r="X11" s="100"/>
      <c r="Y11" s="100"/>
      <c r="Z11" s="100" t="s">
        <v>541</v>
      </c>
      <c r="AA11" s="100">
        <v>4841</v>
      </c>
      <c r="AB11" s="100"/>
      <c r="AC11" s="100"/>
      <c r="AD11" s="100" t="s">
        <v>541</v>
      </c>
      <c r="AE11" s="100">
        <v>4000</v>
      </c>
      <c r="AF11" s="98">
        <v>510</v>
      </c>
      <c r="AG11" s="105" t="s">
        <v>104</v>
      </c>
      <c r="AH11" s="100"/>
      <c r="AI11" s="100"/>
      <c r="AJ11" s="100">
        <v>1497</v>
      </c>
      <c r="AK11" s="100">
        <v>168</v>
      </c>
      <c r="AL11" s="100">
        <v>51140</v>
      </c>
      <c r="AM11" s="107" t="s">
        <v>501</v>
      </c>
      <c r="AN11" s="100"/>
      <c r="AO11" s="100"/>
      <c r="AP11" s="98"/>
      <c r="AQ11" s="95"/>
      <c r="AR11" s="100">
        <v>561.01107128352726</v>
      </c>
      <c r="AS11" s="100">
        <v>646.14595730404528</v>
      </c>
      <c r="AT11" s="100">
        <v>6850</v>
      </c>
      <c r="AU11" s="100"/>
      <c r="AV11" s="100"/>
      <c r="AW11" s="95">
        <v>382</v>
      </c>
      <c r="AX11" s="102"/>
      <c r="AY11" s="99">
        <v>5720</v>
      </c>
      <c r="AZ11" s="103"/>
      <c r="BA11" s="106"/>
      <c r="BB11" s="100"/>
      <c r="BC11" s="100"/>
      <c r="BD11" s="100" t="s">
        <v>541</v>
      </c>
      <c r="BE11" s="100">
        <v>6000</v>
      </c>
      <c r="BF11" s="107"/>
      <c r="BG11" s="100"/>
      <c r="BH11" s="100">
        <v>1500</v>
      </c>
      <c r="BI11" s="100">
        <v>200</v>
      </c>
      <c r="BJ11" s="98">
        <v>67000</v>
      </c>
      <c r="BK11" s="108"/>
      <c r="BL11" s="100"/>
      <c r="BM11" s="100"/>
      <c r="BN11" s="100"/>
      <c r="BO11" s="100"/>
      <c r="BP11" s="102" t="s">
        <v>541</v>
      </c>
      <c r="BQ11" s="100">
        <v>6000</v>
      </c>
      <c r="BR11" s="100"/>
      <c r="BS11" s="100"/>
      <c r="BT11" s="98"/>
      <c r="BU11" s="95"/>
      <c r="BV11" s="100" t="s">
        <v>541</v>
      </c>
      <c r="BW11" s="100">
        <v>6000</v>
      </c>
      <c r="BX11" s="100"/>
      <c r="BY11" s="100"/>
      <c r="BZ11" s="100"/>
      <c r="CA11" s="100"/>
      <c r="CB11" s="100" t="s">
        <v>541</v>
      </c>
      <c r="CC11" s="98">
        <v>6000</v>
      </c>
      <c r="CD11" s="822"/>
      <c r="CE11" s="101">
        <f t="shared" si="0"/>
        <v>219510.15702858759</v>
      </c>
    </row>
    <row r="12" spans="1:83" s="410" customFormat="1" ht="14.25" customHeight="1" x14ac:dyDescent="0.4">
      <c r="A12" s="824" t="s">
        <v>489</v>
      </c>
      <c r="B12" s="825"/>
      <c r="C12" s="97"/>
      <c r="D12" s="100"/>
      <c r="E12" s="100"/>
      <c r="F12" s="100"/>
      <c r="G12" s="100"/>
      <c r="H12" s="100"/>
      <c r="I12" s="100"/>
      <c r="J12" s="100"/>
      <c r="K12" s="100"/>
      <c r="L12" s="102"/>
      <c r="M12" s="97"/>
      <c r="N12" s="100"/>
      <c r="O12" s="100"/>
      <c r="P12" s="100" t="s">
        <v>105</v>
      </c>
      <c r="Q12" s="100">
        <v>1400</v>
      </c>
      <c r="R12" s="100"/>
      <c r="S12" s="100"/>
      <c r="T12" s="100"/>
      <c r="U12" s="100">
        <v>23238</v>
      </c>
      <c r="V12" s="98"/>
      <c r="W12" s="95"/>
      <c r="X12" s="100"/>
      <c r="Y12" s="100"/>
      <c r="Z12" s="100"/>
      <c r="AA12" s="100"/>
      <c r="AB12" s="100"/>
      <c r="AC12" s="100"/>
      <c r="AD12" s="100"/>
      <c r="AE12" s="100"/>
      <c r="AF12" s="98">
        <v>12926</v>
      </c>
      <c r="AG12" s="95"/>
      <c r="AH12" s="100"/>
      <c r="AI12" s="100"/>
      <c r="AJ12" s="100" t="s">
        <v>106</v>
      </c>
      <c r="AK12" s="107" t="s">
        <v>107</v>
      </c>
      <c r="AL12" s="100"/>
      <c r="AM12" s="100"/>
      <c r="AN12" s="100"/>
      <c r="AO12" s="100"/>
      <c r="AP12" s="98"/>
      <c r="AQ12" s="95"/>
      <c r="AR12" s="100">
        <v>9151.4931003125384</v>
      </c>
      <c r="AS12" s="100">
        <v>10540.25592852224</v>
      </c>
      <c r="AT12" s="107" t="s">
        <v>500</v>
      </c>
      <c r="AU12" s="100"/>
      <c r="AV12" s="100"/>
      <c r="AW12" s="95" t="s">
        <v>108</v>
      </c>
      <c r="AX12" s="102"/>
      <c r="AY12" s="109" t="s">
        <v>544</v>
      </c>
      <c r="AZ12" s="98"/>
      <c r="BA12" s="95"/>
      <c r="BB12" s="100"/>
      <c r="BC12" s="100"/>
      <c r="BD12" s="100" t="s">
        <v>473</v>
      </c>
      <c r="BE12" s="100">
        <v>20000</v>
      </c>
      <c r="BF12" s="100"/>
      <c r="BG12" s="100"/>
      <c r="BH12" s="100" t="s">
        <v>547</v>
      </c>
      <c r="BI12" s="107" t="s">
        <v>109</v>
      </c>
      <c r="BJ12" s="98"/>
      <c r="BK12" s="95"/>
      <c r="BL12" s="100"/>
      <c r="BM12" s="100"/>
      <c r="BN12" s="100"/>
      <c r="BO12" s="100"/>
      <c r="BP12" s="102" t="s">
        <v>473</v>
      </c>
      <c r="BQ12" s="100">
        <v>20000</v>
      </c>
      <c r="BR12" s="100"/>
      <c r="BS12" s="100"/>
      <c r="BT12" s="98"/>
      <c r="BU12" s="95"/>
      <c r="BV12" s="100"/>
      <c r="BW12" s="100"/>
      <c r="BX12" s="100"/>
      <c r="BY12" s="100"/>
      <c r="BZ12" s="100"/>
      <c r="CA12" s="100"/>
      <c r="CB12" s="100" t="s">
        <v>473</v>
      </c>
      <c r="CC12" s="98">
        <v>20000</v>
      </c>
      <c r="CD12" s="822"/>
      <c r="CE12" s="101">
        <f t="shared" si="0"/>
        <v>117255.74902883478</v>
      </c>
    </row>
    <row r="13" spans="1:83" s="410" customFormat="1" ht="14.25" customHeight="1" x14ac:dyDescent="0.4">
      <c r="A13" s="824" t="s">
        <v>110</v>
      </c>
      <c r="B13" s="836"/>
      <c r="C13" s="95"/>
      <c r="D13" s="95"/>
      <c r="E13" s="95"/>
      <c r="F13" s="95"/>
      <c r="G13" s="95"/>
      <c r="H13" s="95"/>
      <c r="I13" s="95"/>
      <c r="J13" s="95"/>
      <c r="K13" s="95"/>
      <c r="L13" s="96"/>
      <c r="M13" s="97"/>
      <c r="N13" s="95"/>
      <c r="O13" s="95"/>
      <c r="P13" s="95"/>
      <c r="Q13" s="95"/>
      <c r="R13" s="95"/>
      <c r="S13" s="95"/>
      <c r="T13" s="95"/>
      <c r="U13" s="95">
        <v>7049</v>
      </c>
      <c r="V13" s="103" t="s">
        <v>111</v>
      </c>
      <c r="W13" s="95"/>
      <c r="X13" s="95"/>
      <c r="Y13" s="95"/>
      <c r="Z13" s="95"/>
      <c r="AA13" s="95"/>
      <c r="AB13" s="95"/>
      <c r="AC13" s="95"/>
      <c r="AD13" s="95"/>
      <c r="AE13" s="95"/>
      <c r="AF13" s="98">
        <v>7223</v>
      </c>
      <c r="AG13" s="108" t="s">
        <v>111</v>
      </c>
      <c r="AH13" s="95"/>
      <c r="AI13" s="95"/>
      <c r="AJ13" s="95"/>
      <c r="AK13" s="95"/>
      <c r="AL13" s="95"/>
      <c r="AM13" s="95"/>
      <c r="AN13" s="95"/>
      <c r="AO13" s="95"/>
      <c r="AP13" s="98"/>
      <c r="AQ13" s="95"/>
      <c r="AR13" s="108" t="s">
        <v>490</v>
      </c>
      <c r="AS13" s="95"/>
      <c r="AT13" s="95"/>
      <c r="AU13" s="95"/>
      <c r="AV13" s="95"/>
      <c r="AW13" s="95"/>
      <c r="AX13" s="96"/>
      <c r="AY13" s="99"/>
      <c r="AZ13" s="98"/>
      <c r="BA13" s="95"/>
      <c r="BB13" s="95"/>
      <c r="BC13" s="95"/>
      <c r="BD13" s="95"/>
      <c r="BE13" s="95">
        <v>0</v>
      </c>
      <c r="BF13" s="95"/>
      <c r="BG13" s="95"/>
      <c r="BH13" s="95" t="s">
        <v>546</v>
      </c>
      <c r="BI13" s="95"/>
      <c r="BJ13" s="98"/>
      <c r="BK13" s="95"/>
      <c r="BL13" s="95"/>
      <c r="BM13" s="95"/>
      <c r="BN13" s="95"/>
      <c r="BO13" s="95"/>
      <c r="BP13" s="95"/>
      <c r="BQ13" s="95">
        <v>0</v>
      </c>
      <c r="BR13" s="95"/>
      <c r="BS13" s="95"/>
      <c r="BT13" s="98"/>
      <c r="BU13" s="95"/>
      <c r="BV13" s="95"/>
      <c r="BW13" s="95"/>
      <c r="BX13" s="95"/>
      <c r="BY13" s="95"/>
      <c r="BZ13" s="100"/>
      <c r="CA13" s="100"/>
      <c r="CB13" s="95"/>
      <c r="CC13" s="95">
        <v>0</v>
      </c>
      <c r="CD13" s="822"/>
      <c r="CE13" s="101">
        <f t="shared" si="0"/>
        <v>14272</v>
      </c>
    </row>
    <row r="14" spans="1:83" s="410" customFormat="1" ht="14.25" customHeight="1" x14ac:dyDescent="0.4">
      <c r="A14" s="824" t="s">
        <v>112</v>
      </c>
      <c r="B14" s="825"/>
      <c r="C14" s="97"/>
      <c r="D14" s="100"/>
      <c r="E14" s="100"/>
      <c r="F14" s="100"/>
      <c r="G14" s="100"/>
      <c r="H14" s="100"/>
      <c r="I14" s="100"/>
      <c r="J14" s="100"/>
      <c r="K14" s="100"/>
      <c r="L14" s="102"/>
      <c r="M14" s="97"/>
      <c r="N14" s="100">
        <v>86600</v>
      </c>
      <c r="O14" s="107" t="s">
        <v>113</v>
      </c>
      <c r="P14" s="100"/>
      <c r="Q14" s="100"/>
      <c r="R14" s="100"/>
      <c r="S14" s="100"/>
      <c r="T14" s="100"/>
      <c r="U14" s="100">
        <v>100527</v>
      </c>
      <c r="V14" s="98">
        <v>1175</v>
      </c>
      <c r="W14" s="108" t="s">
        <v>536</v>
      </c>
      <c r="X14" s="100"/>
      <c r="Y14" s="100"/>
      <c r="Z14" s="100">
        <v>7807</v>
      </c>
      <c r="AA14" s="107" t="s">
        <v>535</v>
      </c>
      <c r="AB14" s="100"/>
      <c r="AC14" s="100"/>
      <c r="AD14" s="100"/>
      <c r="AE14" s="100"/>
      <c r="AF14" s="98">
        <v>59583</v>
      </c>
      <c r="AG14" s="108" t="s">
        <v>114</v>
      </c>
      <c r="AH14" s="100"/>
      <c r="AI14" s="100"/>
      <c r="AJ14" s="100"/>
      <c r="AK14" s="100"/>
      <c r="AL14" s="100"/>
      <c r="AM14" s="100"/>
      <c r="AN14" s="100"/>
      <c r="AO14" s="100"/>
      <c r="AP14" s="98"/>
      <c r="AQ14" s="95"/>
      <c r="AR14" s="100">
        <v>20812.799317535711</v>
      </c>
      <c r="AS14" s="100">
        <v>23971.195627990746</v>
      </c>
      <c r="AT14" s="107" t="s">
        <v>474</v>
      </c>
      <c r="AU14" s="100"/>
      <c r="AV14" s="100"/>
      <c r="AW14" s="95"/>
      <c r="AX14" s="102"/>
      <c r="AY14" s="99"/>
      <c r="AZ14" s="98"/>
      <c r="BA14" s="95"/>
      <c r="BB14" s="100"/>
      <c r="BC14" s="100"/>
      <c r="BD14" s="100"/>
      <c r="BE14" s="100">
        <v>45000</v>
      </c>
      <c r="BF14" s="107" t="s">
        <v>484</v>
      </c>
      <c r="BG14" s="100"/>
      <c r="BH14" s="100"/>
      <c r="BI14" s="100"/>
      <c r="BJ14" s="98"/>
      <c r="BK14" s="95"/>
      <c r="BL14" s="100"/>
      <c r="BM14" s="100"/>
      <c r="BN14" s="100"/>
      <c r="BO14" s="100"/>
      <c r="BP14" s="102"/>
      <c r="BQ14" s="100">
        <v>45000</v>
      </c>
      <c r="BR14" s="107" t="s">
        <v>484</v>
      </c>
      <c r="BS14" s="100"/>
      <c r="BT14" s="98"/>
      <c r="BU14" s="95"/>
      <c r="BV14" s="100"/>
      <c r="BW14" s="100"/>
      <c r="BX14" s="100"/>
      <c r="BY14" s="100"/>
      <c r="BZ14" s="100"/>
      <c r="CA14" s="100"/>
      <c r="CB14" s="100" t="s">
        <v>485</v>
      </c>
      <c r="CC14" s="98">
        <v>45000</v>
      </c>
      <c r="CD14" s="822"/>
      <c r="CE14" s="101">
        <f t="shared" si="0"/>
        <v>435475.99494552647</v>
      </c>
    </row>
    <row r="15" spans="1:83" s="410" customFormat="1" ht="14.25" customHeight="1" x14ac:dyDescent="0.4">
      <c r="A15" s="824" t="s">
        <v>115</v>
      </c>
      <c r="B15" s="825"/>
      <c r="C15" s="97"/>
      <c r="D15" s="100"/>
      <c r="E15" s="100"/>
      <c r="F15" s="100"/>
      <c r="G15" s="100"/>
      <c r="H15" s="411"/>
      <c r="I15" s="100"/>
      <c r="J15" s="100"/>
      <c r="K15" s="100"/>
      <c r="L15" s="102"/>
      <c r="M15" s="97"/>
      <c r="N15" s="100">
        <v>14700</v>
      </c>
      <c r="O15" s="100"/>
      <c r="P15" s="100"/>
      <c r="Q15" s="411"/>
      <c r="R15" s="100"/>
      <c r="S15" s="100"/>
      <c r="T15" s="100"/>
      <c r="U15" s="100">
        <v>6757</v>
      </c>
      <c r="V15" s="103"/>
      <c r="W15" s="95"/>
      <c r="X15" s="100"/>
      <c r="Y15" s="100"/>
      <c r="Z15" s="100"/>
      <c r="AA15" s="100"/>
      <c r="AB15" s="95"/>
      <c r="AC15" s="100"/>
      <c r="AD15" s="100"/>
      <c r="AE15" s="100"/>
      <c r="AF15" s="98">
        <v>20379</v>
      </c>
      <c r="AG15" s="108" t="s">
        <v>116</v>
      </c>
      <c r="AH15" s="100"/>
      <c r="AI15" s="100"/>
      <c r="AJ15" s="100"/>
      <c r="AK15" s="100"/>
      <c r="AL15" s="100"/>
      <c r="AM15" s="100"/>
      <c r="AN15" s="100"/>
      <c r="AO15" s="100"/>
      <c r="AP15" s="98"/>
      <c r="AQ15" s="95"/>
      <c r="AR15" s="100">
        <v>13962.772831211483</v>
      </c>
      <c r="AS15" s="100">
        <v>16081.659844966716</v>
      </c>
      <c r="AT15" s="107" t="s">
        <v>475</v>
      </c>
      <c r="AU15" s="100"/>
      <c r="AV15" s="100"/>
      <c r="AW15" s="95"/>
      <c r="AX15" s="102"/>
      <c r="AY15" s="99"/>
      <c r="AZ15" s="98"/>
      <c r="BA15" s="95"/>
      <c r="BB15" s="100"/>
      <c r="BC15" s="100"/>
      <c r="BD15" s="100"/>
      <c r="BE15" s="100">
        <v>30000</v>
      </c>
      <c r="BF15" s="107" t="s">
        <v>476</v>
      </c>
      <c r="BG15" s="100"/>
      <c r="BH15" s="100"/>
      <c r="BI15" s="100"/>
      <c r="BJ15" s="98"/>
      <c r="BK15" s="95"/>
      <c r="BL15" s="100"/>
      <c r="BM15" s="100"/>
      <c r="BN15" s="100"/>
      <c r="BO15" s="100"/>
      <c r="BP15" s="102"/>
      <c r="BQ15" s="100">
        <v>30000</v>
      </c>
      <c r="BR15" s="107" t="s">
        <v>476</v>
      </c>
      <c r="BS15" s="100"/>
      <c r="BT15" s="98"/>
      <c r="BU15" s="95"/>
      <c r="BV15" s="100"/>
      <c r="BW15" s="100"/>
      <c r="BX15" s="100"/>
      <c r="BY15" s="100"/>
      <c r="BZ15" s="100"/>
      <c r="CA15" s="100"/>
      <c r="CB15" s="100" t="s">
        <v>477</v>
      </c>
      <c r="CC15" s="98">
        <v>30000</v>
      </c>
      <c r="CD15" s="823"/>
      <c r="CE15" s="101">
        <f t="shared" si="0"/>
        <v>161880.4326761782</v>
      </c>
    </row>
    <row r="16" spans="1:83" s="410" customFormat="1" ht="14.25" customHeight="1" x14ac:dyDescent="0.4">
      <c r="A16" s="816" t="s">
        <v>117</v>
      </c>
      <c r="B16" s="817"/>
      <c r="C16" s="110"/>
      <c r="D16" s="111"/>
      <c r="E16" s="111"/>
      <c r="F16" s="111"/>
      <c r="G16" s="111"/>
      <c r="H16" s="111"/>
      <c r="I16" s="111"/>
      <c r="J16" s="111"/>
      <c r="K16" s="111"/>
      <c r="L16" s="112"/>
      <c r="M16" s="110"/>
      <c r="N16" s="111">
        <v>100</v>
      </c>
      <c r="O16" s="113" t="s">
        <v>118</v>
      </c>
      <c r="P16" s="111"/>
      <c r="Q16" s="111"/>
      <c r="R16" s="111"/>
      <c r="S16" s="111"/>
      <c r="T16" s="111" t="s">
        <v>119</v>
      </c>
      <c r="U16" s="114">
        <v>420</v>
      </c>
      <c r="V16" s="114">
        <v>8250</v>
      </c>
      <c r="W16" s="115"/>
      <c r="X16" s="111" t="s">
        <v>120</v>
      </c>
      <c r="Y16" s="111">
        <v>67</v>
      </c>
      <c r="Z16" s="111"/>
      <c r="AA16" s="113"/>
      <c r="AB16" s="111">
        <v>788</v>
      </c>
      <c r="AC16" s="111"/>
      <c r="AD16" s="111">
        <v>5004</v>
      </c>
      <c r="AE16" s="113"/>
      <c r="AF16" s="114">
        <v>263</v>
      </c>
      <c r="AG16" s="115" t="s">
        <v>121</v>
      </c>
      <c r="AH16" s="111"/>
      <c r="AI16" s="111">
        <v>1189</v>
      </c>
      <c r="AJ16" s="111" t="s">
        <v>122</v>
      </c>
      <c r="AK16" s="111"/>
      <c r="AL16" s="115"/>
      <c r="AM16" s="111"/>
      <c r="AN16" s="111"/>
      <c r="AO16" s="111"/>
      <c r="AP16" s="114"/>
      <c r="AQ16" s="116" t="s">
        <v>478</v>
      </c>
      <c r="AR16" s="111">
        <v>10021.974952766055</v>
      </c>
      <c r="AS16" s="111">
        <v>11542.83566118694</v>
      </c>
      <c r="AT16" s="111"/>
      <c r="AU16" s="117" t="s">
        <v>123</v>
      </c>
      <c r="AV16" s="111">
        <v>12960</v>
      </c>
      <c r="AW16" s="116"/>
      <c r="AX16" s="112"/>
      <c r="AY16" s="118"/>
      <c r="AZ16" s="114"/>
      <c r="BA16" s="116"/>
      <c r="BB16" s="113"/>
      <c r="BC16" s="111"/>
      <c r="BD16" s="111"/>
      <c r="BE16" s="111">
        <v>7000</v>
      </c>
      <c r="BF16" s="113"/>
      <c r="BG16" s="111"/>
      <c r="BH16" s="111"/>
      <c r="BI16" s="111"/>
      <c r="BJ16" s="114"/>
      <c r="BK16" s="116"/>
      <c r="BL16" s="111"/>
      <c r="BM16" s="111"/>
      <c r="BN16" s="111"/>
      <c r="BO16" s="111"/>
      <c r="BP16" s="112" t="s">
        <v>479</v>
      </c>
      <c r="BQ16" s="111">
        <v>22000</v>
      </c>
      <c r="BR16" s="111"/>
      <c r="BS16" s="111"/>
      <c r="BT16" s="114"/>
      <c r="BU16" s="116"/>
      <c r="BV16" s="111"/>
      <c r="BW16" s="111"/>
      <c r="BX16" s="111"/>
      <c r="BY16" s="111"/>
      <c r="BZ16" s="111"/>
      <c r="CA16" s="111"/>
      <c r="CB16" s="111" t="s">
        <v>480</v>
      </c>
      <c r="CC16" s="114">
        <v>7000</v>
      </c>
      <c r="CD16" s="790">
        <f>+SUM(CE16:CE23)</f>
        <v>111014.81061395298</v>
      </c>
      <c r="CE16" s="119">
        <f t="shared" si="0"/>
        <v>86605.810613952985</v>
      </c>
    </row>
    <row r="17" spans="1:88" s="410" customFormat="1" ht="14.25" customHeight="1" x14ac:dyDescent="0.15">
      <c r="A17" s="818"/>
      <c r="B17" s="819"/>
      <c r="C17" s="120" ph="1"/>
      <c r="D17" s="120" ph="1"/>
      <c r="E17" s="120" ph="1"/>
      <c r="F17" s="120" ph="1"/>
      <c r="G17" s="120" ph="1"/>
      <c r="H17" s="120" ph="1"/>
      <c r="I17" s="120" ph="1"/>
      <c r="J17" s="120" ph="1"/>
      <c r="K17" s="120" ph="1"/>
      <c r="L17" s="121" ph="1"/>
      <c r="M17" s="122" ph="1"/>
      <c r="N17" s="120" ph="1">
        <v>845</v>
      </c>
      <c r="O17" s="123" t="s">
        <v>124</v>
      </c>
      <c r="P17" s="120" ph="1"/>
      <c r="Q17" s="120" ph="1"/>
      <c r="R17" s="120" ph="1"/>
      <c r="S17" s="120" ph="1"/>
      <c r="T17" s="120" t="s">
        <v>125</v>
      </c>
      <c r="U17" s="120" ph="1">
        <v>273</v>
      </c>
      <c r="V17" s="152" t="s">
        <v>537</v>
      </c>
      <c r="W17" s="123"/>
      <c r="X17" s="120" ph="1"/>
      <c r="Y17" s="120" ph="1"/>
      <c r="Z17" s="120"/>
      <c r="AA17" s="120" ph="1"/>
      <c r="AB17" s="120" t="s">
        <v>126</v>
      </c>
      <c r="AC17" s="120" ph="1"/>
      <c r="AD17" s="123" t="s">
        <v>127</v>
      </c>
      <c r="AE17" s="120" ph="1"/>
      <c r="AF17" s="124" ph="1">
        <v>463</v>
      </c>
      <c r="AG17" s="123" t="s">
        <v>128</v>
      </c>
      <c r="AH17" s="120"/>
      <c r="AI17" s="120" ph="1"/>
      <c r="AJ17" s="120" ph="1"/>
      <c r="AK17" s="120" ph="1"/>
      <c r="AL17" s="120" ph="1"/>
      <c r="AM17" s="120" ph="1"/>
      <c r="AN17" s="120" ph="1"/>
      <c r="AO17" s="120" ph="1"/>
      <c r="AP17" s="124" ph="1"/>
      <c r="AQ17" s="120" ph="1"/>
      <c r="AR17" s="120" ph="1">
        <v>0</v>
      </c>
      <c r="AS17" s="120" ph="1">
        <v>0</v>
      </c>
      <c r="AT17" s="120" ph="1"/>
      <c r="AU17" s="120" ph="1"/>
      <c r="AV17" s="120" ph="1"/>
      <c r="AW17" s="120" ph="1"/>
      <c r="AX17" s="121" ph="1"/>
      <c r="AY17" s="125" ph="1"/>
      <c r="AZ17" s="124" ph="1"/>
      <c r="BA17" s="120"/>
      <c r="BB17" s="120" ph="1"/>
      <c r="BC17" s="120" ph="1"/>
      <c r="BD17" s="120" ph="1"/>
      <c r="BE17" s="123" t="s">
        <v>481</v>
      </c>
      <c r="BF17" s="120" ph="1"/>
      <c r="BG17" s="120" ph="1"/>
      <c r="BH17" s="120" ph="1"/>
      <c r="BI17" s="120" ph="1"/>
      <c r="BJ17" s="124" ph="1"/>
      <c r="BK17" s="120" ph="1"/>
      <c r="BL17" s="120" ph="1"/>
      <c r="BM17" s="120" ph="1"/>
      <c r="BN17" s="120" ph="1"/>
      <c r="BO17" s="120" ph="1"/>
      <c r="BP17" s="120" ph="1"/>
      <c r="BQ17" s="120" ph="1">
        <v>0</v>
      </c>
      <c r="BR17" s="120" ph="1"/>
      <c r="BS17" s="120" ph="1"/>
      <c r="BT17" s="124" ph="1"/>
      <c r="BU17" s="120" ph="1"/>
      <c r="BV17" s="120" ph="1"/>
      <c r="BW17" s="120" ph="1"/>
      <c r="BX17" s="120" ph="1"/>
      <c r="BY17" s="120" ph="1"/>
      <c r="BZ17" s="126" ph="1"/>
      <c r="CA17" s="126" ph="1"/>
      <c r="CB17" s="120" ph="1"/>
      <c r="CC17" s="120" ph="1">
        <v>0</v>
      </c>
      <c r="CD17" s="822"/>
      <c r="CE17" s="127">
        <f t="shared" si="0"/>
        <v>1581</v>
      </c>
      <c r="CI17" s="410" ph="1"/>
      <c r="CJ17" s="410" ph="1"/>
    </row>
    <row r="18" spans="1:88" s="410" customFormat="1" ht="14.25" customHeight="1" x14ac:dyDescent="0.15">
      <c r="A18" s="818"/>
      <c r="B18" s="819"/>
      <c r="C18" s="120" ph="1"/>
      <c r="D18" s="120" ph="1"/>
      <c r="E18" s="120" ph="1"/>
      <c r="F18" s="120" ph="1"/>
      <c r="G18" s="120" ph="1"/>
      <c r="H18" s="120" ph="1"/>
      <c r="I18" s="120" ph="1"/>
      <c r="J18" s="120" ph="1"/>
      <c r="K18" s="120" ph="1"/>
      <c r="L18" s="121" ph="1"/>
      <c r="M18" s="122" ph="1"/>
      <c r="N18" s="120" ph="1">
        <v>4022</v>
      </c>
      <c r="O18" s="123" t="s">
        <v>129</v>
      </c>
      <c r="P18" s="120" ph="1"/>
      <c r="Q18" s="120" ph="1"/>
      <c r="R18" s="120" ph="1"/>
      <c r="S18" s="120" ph="1"/>
      <c r="T18" s="120" t="s">
        <v>130</v>
      </c>
      <c r="U18" s="120" ph="1">
        <v>238</v>
      </c>
      <c r="V18" s="124"/>
      <c r="W18" s="123"/>
      <c r="X18" s="120" ph="1"/>
      <c r="Y18" s="120" ph="1"/>
      <c r="Z18" s="120" ph="1"/>
      <c r="AA18" s="120" ph="1"/>
      <c r="AB18" s="120" ph="1"/>
      <c r="AC18" s="120" ph="1"/>
      <c r="AD18" s="120" ph="1"/>
      <c r="AE18" s="120" ph="1"/>
      <c r="AF18" s="124" ph="1">
        <v>541</v>
      </c>
      <c r="AG18" s="123" t="s">
        <v>131</v>
      </c>
      <c r="AH18" s="120"/>
      <c r="AI18" s="120" ph="1"/>
      <c r="AJ18" s="120" ph="1"/>
      <c r="AK18" s="120" ph="1"/>
      <c r="AL18" s="120" ph="1"/>
      <c r="AM18" s="120" ph="1"/>
      <c r="AN18" s="120" ph="1"/>
      <c r="AO18" s="120" ph="1"/>
      <c r="AP18" s="124" ph="1"/>
      <c r="AQ18" s="120" ph="1"/>
      <c r="AR18" s="120" ph="1">
        <v>0</v>
      </c>
      <c r="AS18" s="120" ph="1">
        <v>0</v>
      </c>
      <c r="AT18" s="120" ph="1"/>
      <c r="AU18" s="120" ph="1"/>
      <c r="AV18" s="120" ph="1"/>
      <c r="AW18" s="120" ph="1"/>
      <c r="AX18" s="121" ph="1"/>
      <c r="AY18" s="125" ph="1"/>
      <c r="AZ18" s="124" ph="1"/>
      <c r="BA18" s="120" ph="1"/>
      <c r="BB18" s="120" ph="1"/>
      <c r="BC18" s="120" ph="1"/>
      <c r="BD18" s="120" ph="1"/>
      <c r="BE18" s="120" ph="1">
        <v>0</v>
      </c>
      <c r="BF18" s="120" ph="1"/>
      <c r="BG18" s="120" ph="1"/>
      <c r="BH18" s="120" ph="1"/>
      <c r="BI18" s="120" ph="1"/>
      <c r="BJ18" s="124" ph="1"/>
      <c r="BK18" s="120" ph="1"/>
      <c r="BL18" s="120" ph="1"/>
      <c r="BM18" s="120" ph="1"/>
      <c r="BN18" s="120" ph="1"/>
      <c r="BO18" s="120" ph="1"/>
      <c r="BP18" s="120" ph="1"/>
      <c r="BQ18" s="120" ph="1">
        <v>0</v>
      </c>
      <c r="BR18" s="120" ph="1"/>
      <c r="BS18" s="120" ph="1"/>
      <c r="BT18" s="124" ph="1"/>
      <c r="BU18" s="120" ph="1"/>
      <c r="BV18" s="120" ph="1"/>
      <c r="BW18" s="120" ph="1"/>
      <c r="BX18" s="120" ph="1"/>
      <c r="BY18" s="120" ph="1"/>
      <c r="BZ18" s="126" ph="1"/>
      <c r="CA18" s="126" ph="1"/>
      <c r="CB18" s="120" ph="1"/>
      <c r="CC18" s="120" ph="1">
        <v>0</v>
      </c>
      <c r="CD18" s="822"/>
      <c r="CE18" s="127">
        <f t="shared" si="0"/>
        <v>4801</v>
      </c>
      <c r="CI18" s="410" ph="1"/>
      <c r="CJ18" s="410" ph="1"/>
    </row>
    <row r="19" spans="1:88" s="410" customFormat="1" ht="14.25" customHeight="1" x14ac:dyDescent="0.15">
      <c r="A19" s="818"/>
      <c r="B19" s="819"/>
      <c r="C19" s="120" ph="1"/>
      <c r="D19" s="120" ph="1"/>
      <c r="E19" s="120" ph="1"/>
      <c r="F19" s="120" ph="1"/>
      <c r="G19" s="120" ph="1"/>
      <c r="H19" s="120" ph="1"/>
      <c r="I19" s="120" ph="1"/>
      <c r="J19" s="120" ph="1"/>
      <c r="K19" s="120" ph="1"/>
      <c r="L19" s="121" ph="1"/>
      <c r="M19" s="122" ph="1"/>
      <c r="N19" s="120" ph="1">
        <v>2000</v>
      </c>
      <c r="O19" s="123" t="s">
        <v>132</v>
      </c>
      <c r="P19" s="120" ph="1"/>
      <c r="Q19" s="120" ph="1"/>
      <c r="R19" s="120" ph="1"/>
      <c r="S19" s="120" ph="1"/>
      <c r="T19" s="120" ph="1"/>
      <c r="U19" s="120" ph="1"/>
      <c r="V19" s="124" ph="1"/>
      <c r="W19" s="120" ph="1"/>
      <c r="X19" s="120" ph="1"/>
      <c r="Y19" s="120" ph="1"/>
      <c r="Z19" s="120" ph="1"/>
      <c r="AA19" s="120" ph="1"/>
      <c r="AB19" s="120" ph="1"/>
      <c r="AC19" s="120" ph="1"/>
      <c r="AD19" s="120" ph="1"/>
      <c r="AE19" s="120" ph="1"/>
      <c r="AF19" s="124" ph="1">
        <v>387</v>
      </c>
      <c r="AG19" s="123" t="s">
        <v>133</v>
      </c>
      <c r="AH19" s="120"/>
      <c r="AI19" s="120" ph="1"/>
      <c r="AJ19" s="120" ph="1"/>
      <c r="AK19" s="120" ph="1"/>
      <c r="AL19" s="120" ph="1"/>
      <c r="AM19" s="120" ph="1"/>
      <c r="AN19" s="120" ph="1"/>
      <c r="AO19" s="120" ph="1"/>
      <c r="AP19" s="124" ph="1"/>
      <c r="AQ19" s="120" ph="1"/>
      <c r="AR19" s="120" ph="1">
        <v>0</v>
      </c>
      <c r="AS19" s="120" ph="1">
        <v>0</v>
      </c>
      <c r="AT19" s="120" ph="1"/>
      <c r="AU19" s="120" ph="1"/>
      <c r="AV19" s="120" ph="1"/>
      <c r="AW19" s="120" ph="1"/>
      <c r="AX19" s="121" ph="1"/>
      <c r="AY19" s="125" ph="1"/>
      <c r="AZ19" s="124" ph="1"/>
      <c r="BA19" s="120" ph="1"/>
      <c r="BB19" s="120" ph="1"/>
      <c r="BC19" s="120" ph="1"/>
      <c r="BD19" s="120" ph="1"/>
      <c r="BE19" s="120" ph="1">
        <v>0</v>
      </c>
      <c r="BF19" s="120" ph="1"/>
      <c r="BG19" s="120" ph="1"/>
      <c r="BH19" s="120" ph="1"/>
      <c r="BI19" s="120" ph="1"/>
      <c r="BJ19" s="124" ph="1"/>
      <c r="BK19" s="120" ph="1"/>
      <c r="BL19" s="120" ph="1"/>
      <c r="BM19" s="120" ph="1"/>
      <c r="BN19" s="120" ph="1"/>
      <c r="BO19" s="120" ph="1"/>
      <c r="BP19" s="120" ph="1"/>
      <c r="BQ19" s="120" ph="1">
        <v>0</v>
      </c>
      <c r="BR19" s="120" ph="1"/>
      <c r="BS19" s="120" ph="1"/>
      <c r="BT19" s="124" ph="1"/>
      <c r="BU19" s="120" ph="1"/>
      <c r="BV19" s="120" ph="1"/>
      <c r="BW19" s="120" ph="1"/>
      <c r="BX19" s="120" ph="1"/>
      <c r="BY19" s="120" ph="1"/>
      <c r="BZ19" s="126" ph="1"/>
      <c r="CA19" s="126" ph="1"/>
      <c r="CB19" s="120" ph="1"/>
      <c r="CC19" s="120" ph="1">
        <v>0</v>
      </c>
      <c r="CD19" s="822"/>
      <c r="CE19" s="127">
        <f t="shared" si="0"/>
        <v>2387</v>
      </c>
      <c r="CI19" s="410" ph="1"/>
      <c r="CJ19" s="410" ph="1"/>
    </row>
    <row r="20" spans="1:88" s="410" customFormat="1" ht="14.25" customHeight="1" x14ac:dyDescent="0.15">
      <c r="A20" s="818"/>
      <c r="B20" s="819"/>
      <c r="C20" s="120" ph="1"/>
      <c r="D20" s="120" ph="1"/>
      <c r="E20" s="120" ph="1"/>
      <c r="F20" s="120" ph="1"/>
      <c r="G20" s="120" ph="1"/>
      <c r="H20" s="120" ph="1"/>
      <c r="I20" s="120" ph="1"/>
      <c r="J20" s="120" ph="1"/>
      <c r="K20" s="120" ph="1"/>
      <c r="L20" s="121" ph="1"/>
      <c r="M20" s="122" ph="1"/>
      <c r="N20" s="120" ph="1">
        <v>1163</v>
      </c>
      <c r="O20" s="123" t="s">
        <v>121</v>
      </c>
      <c r="P20" s="120" ph="1"/>
      <c r="Q20" s="120"/>
      <c r="R20" s="120" ph="1"/>
      <c r="S20" s="120" ph="1"/>
      <c r="T20" s="120" ph="1"/>
      <c r="U20" s="120" ph="1"/>
      <c r="V20" s="124" ph="1"/>
      <c r="W20" s="120" ph="1"/>
      <c r="X20" s="120" ph="1"/>
      <c r="Y20" s="120" ph="1"/>
      <c r="Z20" s="120" ph="1"/>
      <c r="AA20" s="120" ph="1"/>
      <c r="AB20" s="120" ph="1"/>
      <c r="AC20" s="120" ph="1"/>
      <c r="AD20" s="120" ph="1"/>
      <c r="AE20" s="120" ph="1"/>
      <c r="AF20" s="124" ph="1">
        <v>112</v>
      </c>
      <c r="AG20" s="123" t="s">
        <v>134</v>
      </c>
      <c r="AH20" s="120"/>
      <c r="AI20" s="120" ph="1"/>
      <c r="AJ20" s="120" ph="1"/>
      <c r="AK20" s="120" ph="1"/>
      <c r="AL20" s="120" ph="1"/>
      <c r="AM20" s="120" ph="1"/>
      <c r="AN20" s="120" ph="1"/>
      <c r="AO20" s="120" ph="1"/>
      <c r="AP20" s="124" ph="1"/>
      <c r="AQ20" s="120" ph="1"/>
      <c r="AR20" s="120" ph="1">
        <v>0</v>
      </c>
      <c r="AS20" s="120" ph="1">
        <v>0</v>
      </c>
      <c r="AT20" s="120" ph="1"/>
      <c r="AU20" s="120" ph="1"/>
      <c r="AV20" s="120" ph="1"/>
      <c r="AW20" s="120" ph="1"/>
      <c r="AX20" s="121" ph="1"/>
      <c r="AY20" s="125" ph="1"/>
      <c r="AZ20" s="124" ph="1"/>
      <c r="BA20" s="120" ph="1"/>
      <c r="BB20" s="120" ph="1"/>
      <c r="BC20" s="120" ph="1"/>
      <c r="BD20" s="120" ph="1"/>
      <c r="BE20" s="120" ph="1">
        <v>0</v>
      </c>
      <c r="BF20" s="120" ph="1"/>
      <c r="BG20" s="120" ph="1"/>
      <c r="BH20" s="120" ph="1"/>
      <c r="BI20" s="120" ph="1"/>
      <c r="BJ20" s="124" ph="1"/>
      <c r="BK20" s="120" ph="1"/>
      <c r="BL20" s="120" ph="1"/>
      <c r="BM20" s="120" ph="1"/>
      <c r="BN20" s="120" ph="1"/>
      <c r="BO20" s="120" ph="1"/>
      <c r="BP20" s="120" ph="1"/>
      <c r="BQ20" s="120" ph="1">
        <v>0</v>
      </c>
      <c r="BR20" s="120" ph="1"/>
      <c r="BS20" s="120" ph="1"/>
      <c r="BT20" s="124" ph="1"/>
      <c r="BU20" s="120" ph="1"/>
      <c r="BV20" s="120" ph="1"/>
      <c r="BW20" s="120" ph="1"/>
      <c r="BX20" s="120" ph="1"/>
      <c r="BY20" s="120" ph="1"/>
      <c r="BZ20" s="126" ph="1"/>
      <c r="CA20" s="126" ph="1"/>
      <c r="CB20" s="120" ph="1"/>
      <c r="CC20" s="120" ph="1">
        <v>0</v>
      </c>
      <c r="CD20" s="822"/>
      <c r="CE20" s="127">
        <f t="shared" si="0"/>
        <v>1275</v>
      </c>
      <c r="CI20" s="410" ph="1"/>
      <c r="CJ20" s="410" ph="1"/>
    </row>
    <row r="21" spans="1:88" s="410" customFormat="1" ht="14.25" customHeight="1" x14ac:dyDescent="0.15">
      <c r="A21" s="818"/>
      <c r="B21" s="819"/>
      <c r="C21" s="120" ph="1"/>
      <c r="D21" s="120" ph="1"/>
      <c r="E21" s="120" ph="1"/>
      <c r="F21" s="120" ph="1"/>
      <c r="G21" s="120" ph="1"/>
      <c r="H21" s="120" ph="1"/>
      <c r="I21" s="120" ph="1"/>
      <c r="J21" s="120" ph="1"/>
      <c r="K21" s="120" ph="1"/>
      <c r="L21" s="121" ph="1"/>
      <c r="M21" s="122" ph="1"/>
      <c r="N21" s="120">
        <v>11645</v>
      </c>
      <c r="O21" s="123" t="s">
        <v>135</v>
      </c>
      <c r="P21" s="120" ph="1"/>
      <c r="Q21" s="120" ph="1"/>
      <c r="R21" s="120" ph="1"/>
      <c r="S21" s="120" ph="1"/>
      <c r="T21" s="120" ph="1"/>
      <c r="U21" s="120" ph="1"/>
      <c r="V21" s="124" ph="1"/>
      <c r="W21" s="120" ph="1"/>
      <c r="X21" s="120" ph="1"/>
      <c r="Y21" s="120" ph="1"/>
      <c r="Z21" s="120" ph="1"/>
      <c r="AA21" s="120" ph="1"/>
      <c r="AB21" s="120" ph="1"/>
      <c r="AC21" s="120" ph="1"/>
      <c r="AD21" s="120" ph="1"/>
      <c r="AE21" s="120" ph="1"/>
      <c r="AF21" s="124" ph="1">
        <v>105</v>
      </c>
      <c r="AG21" s="123" t="s">
        <v>136</v>
      </c>
      <c r="AH21" s="120"/>
      <c r="AI21" s="120" ph="1"/>
      <c r="AJ21" s="120" ph="1"/>
      <c r="AK21" s="120" ph="1"/>
      <c r="AL21" s="120" ph="1"/>
      <c r="AM21" s="120" ph="1"/>
      <c r="AN21" s="120" ph="1"/>
      <c r="AO21" s="120" ph="1"/>
      <c r="AP21" s="124" ph="1"/>
      <c r="AQ21" s="120" ph="1"/>
      <c r="AR21" s="120" ph="1">
        <v>0</v>
      </c>
      <c r="AS21" s="120" ph="1">
        <v>0</v>
      </c>
      <c r="AT21" s="120" ph="1"/>
      <c r="AU21" s="120" ph="1"/>
      <c r="AV21" s="120" ph="1"/>
      <c r="AW21" s="120" ph="1"/>
      <c r="AX21" s="121" ph="1"/>
      <c r="AY21" s="125" ph="1"/>
      <c r="AZ21" s="124" ph="1"/>
      <c r="BA21" s="120" ph="1"/>
      <c r="BB21" s="120" ph="1"/>
      <c r="BC21" s="120" ph="1"/>
      <c r="BD21" s="120" ph="1"/>
      <c r="BE21" s="120" ph="1">
        <v>0</v>
      </c>
      <c r="BF21" s="120" ph="1"/>
      <c r="BG21" s="120" ph="1"/>
      <c r="BH21" s="120" ph="1"/>
      <c r="BI21" s="120" ph="1"/>
      <c r="BJ21" s="124" ph="1"/>
      <c r="BK21" s="120" ph="1"/>
      <c r="BL21" s="120" ph="1"/>
      <c r="BM21" s="120" ph="1"/>
      <c r="BN21" s="120" ph="1"/>
      <c r="BO21" s="120" ph="1"/>
      <c r="BP21" s="120" ph="1"/>
      <c r="BQ21" s="120" ph="1">
        <v>0</v>
      </c>
      <c r="BR21" s="120" ph="1"/>
      <c r="BS21" s="120" ph="1"/>
      <c r="BT21" s="124" ph="1"/>
      <c r="BU21" s="120" ph="1"/>
      <c r="BV21" s="120" ph="1"/>
      <c r="BW21" s="120" ph="1"/>
      <c r="BX21" s="120" ph="1"/>
      <c r="BY21" s="120" ph="1"/>
      <c r="BZ21" s="126" ph="1"/>
      <c r="CA21" s="126" ph="1"/>
      <c r="CB21" s="120" ph="1"/>
      <c r="CC21" s="120" ph="1">
        <v>0</v>
      </c>
      <c r="CD21" s="822"/>
      <c r="CE21" s="127">
        <f t="shared" si="0"/>
        <v>11750</v>
      </c>
      <c r="CI21" s="410" ph="1"/>
      <c r="CJ21" s="410" ph="1"/>
    </row>
    <row r="22" spans="1:88" s="410" customFormat="1" ht="14.25" customHeight="1" x14ac:dyDescent="0.15">
      <c r="A22" s="818"/>
      <c r="B22" s="819"/>
      <c r="C22" s="168"/>
      <c r="D22" s="168"/>
      <c r="E22" s="168"/>
      <c r="F22" s="168"/>
      <c r="G22" s="168"/>
      <c r="H22" s="168"/>
      <c r="I22" s="168"/>
      <c r="J22" s="168"/>
      <c r="K22" s="233" ph="1"/>
      <c r="L22" s="169"/>
      <c r="M22" s="134"/>
      <c r="N22" s="168">
        <v>1900</v>
      </c>
      <c r="O22" s="171" t="s">
        <v>137</v>
      </c>
      <c r="P22" s="168"/>
      <c r="Q22" s="168"/>
      <c r="R22" s="168"/>
      <c r="S22" s="168"/>
      <c r="T22" s="168"/>
      <c r="U22" s="168"/>
      <c r="V22" s="170"/>
      <c r="W22" s="168"/>
      <c r="X22" s="168"/>
      <c r="Y22" s="168"/>
      <c r="Z22" s="168"/>
      <c r="AA22" s="168"/>
      <c r="AB22" s="168"/>
      <c r="AC22" s="168"/>
      <c r="AD22" s="168"/>
      <c r="AE22" s="168" t="s">
        <v>138</v>
      </c>
      <c r="AF22" s="170">
        <v>390</v>
      </c>
      <c r="AG22" s="171" t="s">
        <v>139</v>
      </c>
      <c r="AH22" s="168"/>
      <c r="AI22" s="168"/>
      <c r="AJ22" s="168"/>
      <c r="AK22" s="168"/>
      <c r="AL22" s="168"/>
      <c r="AM22" s="168"/>
      <c r="AN22" s="168"/>
      <c r="AO22" s="168"/>
      <c r="AP22" s="170"/>
      <c r="AQ22" s="168"/>
      <c r="AR22" s="168">
        <v>0</v>
      </c>
      <c r="AS22" s="168">
        <v>0</v>
      </c>
      <c r="AT22" s="168"/>
      <c r="AU22" s="168"/>
      <c r="AV22" s="168"/>
      <c r="AW22" s="168"/>
      <c r="AX22" s="169"/>
      <c r="AY22" s="404"/>
      <c r="AZ22" s="170"/>
      <c r="BA22" s="168"/>
      <c r="BB22" s="168"/>
      <c r="BC22" s="168"/>
      <c r="BD22" s="168"/>
      <c r="BE22" s="168">
        <v>0</v>
      </c>
      <c r="BF22" s="168"/>
      <c r="BG22" s="168"/>
      <c r="BH22" s="168"/>
      <c r="BI22" s="168"/>
      <c r="BJ22" s="170"/>
      <c r="BK22" s="168"/>
      <c r="BL22" s="168"/>
      <c r="BM22" s="168"/>
      <c r="BN22" s="168"/>
      <c r="BO22" s="168"/>
      <c r="BP22" s="168"/>
      <c r="BQ22" s="168">
        <v>0</v>
      </c>
      <c r="BR22" s="168"/>
      <c r="BS22" s="168"/>
      <c r="BT22" s="170"/>
      <c r="BU22" s="168"/>
      <c r="BV22" s="168"/>
      <c r="BW22" s="168"/>
      <c r="BX22" s="168"/>
      <c r="BY22" s="168"/>
      <c r="BZ22" s="403"/>
      <c r="CA22" s="403"/>
      <c r="CB22" s="168"/>
      <c r="CC22" s="168">
        <v>0</v>
      </c>
      <c r="CD22" s="822"/>
      <c r="CE22" s="119">
        <f t="shared" si="0"/>
        <v>2290</v>
      </c>
    </row>
    <row r="23" spans="1:88" s="410" customFormat="1" ht="14.25" customHeight="1" x14ac:dyDescent="0.15">
      <c r="A23" s="561"/>
      <c r="B23" s="562"/>
      <c r="C23" s="145"/>
      <c r="D23" s="143"/>
      <c r="E23" s="143"/>
      <c r="F23" s="143"/>
      <c r="G23" s="143"/>
      <c r="H23" s="143"/>
      <c r="I23" s="143"/>
      <c r="J23" s="143"/>
      <c r="K23" s="143" ph="1"/>
      <c r="L23" s="144"/>
      <c r="M23" s="145"/>
      <c r="N23" s="143">
        <v>325</v>
      </c>
      <c r="O23" s="147" t="s">
        <v>511</v>
      </c>
      <c r="P23" s="143"/>
      <c r="Q23" s="143"/>
      <c r="R23" s="143"/>
      <c r="S23" s="143"/>
      <c r="T23" s="143"/>
      <c r="U23" s="143"/>
      <c r="V23" s="146"/>
      <c r="W23" s="143"/>
      <c r="X23" s="143"/>
      <c r="Y23" s="143"/>
      <c r="Z23" s="143"/>
      <c r="AA23" s="143"/>
      <c r="AB23" s="143"/>
      <c r="AC23" s="143"/>
      <c r="AD23" s="143"/>
      <c r="AE23" s="143"/>
      <c r="AF23" s="146"/>
      <c r="AG23" s="147"/>
      <c r="AH23" s="143"/>
      <c r="AI23" s="143"/>
      <c r="AJ23" s="143"/>
      <c r="AK23" s="149"/>
      <c r="AL23" s="149"/>
      <c r="AM23" s="143"/>
      <c r="AN23" s="143"/>
      <c r="AO23" s="143"/>
      <c r="AP23" s="146"/>
      <c r="AQ23" s="143"/>
      <c r="AR23" s="143"/>
      <c r="AS23" s="143"/>
      <c r="AT23" s="143"/>
      <c r="AU23" s="143"/>
      <c r="AV23" s="143"/>
      <c r="AW23" s="143"/>
      <c r="AX23" s="144"/>
      <c r="AY23" s="212"/>
      <c r="AZ23" s="146"/>
      <c r="BA23" s="143"/>
      <c r="BB23" s="143"/>
      <c r="BC23" s="143"/>
      <c r="BD23" s="143"/>
      <c r="BE23" s="143"/>
      <c r="BF23" s="143"/>
      <c r="BG23" s="143"/>
      <c r="BH23" s="143"/>
      <c r="BI23" s="143"/>
      <c r="BJ23" s="146"/>
      <c r="BK23" s="143"/>
      <c r="BL23" s="143"/>
      <c r="BM23" s="143"/>
      <c r="BN23" s="143"/>
      <c r="BO23" s="143"/>
      <c r="BP23" s="149"/>
      <c r="BQ23" s="149"/>
      <c r="BR23" s="143"/>
      <c r="BS23" s="143"/>
      <c r="BT23" s="146"/>
      <c r="BU23" s="143"/>
      <c r="BV23" s="143"/>
      <c r="BW23" s="143"/>
      <c r="BX23" s="143"/>
      <c r="BY23" s="143"/>
      <c r="BZ23" s="149"/>
      <c r="CA23" s="149"/>
      <c r="CB23" s="143"/>
      <c r="CC23" s="146"/>
      <c r="CD23" s="823"/>
      <c r="CE23" s="150">
        <f t="shared" si="0"/>
        <v>325</v>
      </c>
    </row>
    <row r="24" spans="1:88" s="410" customFormat="1" ht="14.25" customHeight="1" x14ac:dyDescent="0.15">
      <c r="A24" s="824" t="s">
        <v>534</v>
      </c>
      <c r="B24" s="825"/>
      <c r="C24" s="130"/>
      <c r="D24" s="133"/>
      <c r="E24" s="133"/>
      <c r="F24" s="133"/>
      <c r="G24" s="133"/>
      <c r="H24" s="133">
        <v>3490</v>
      </c>
      <c r="I24" s="405" t="s">
        <v>141</v>
      </c>
      <c r="J24" s="133"/>
      <c r="K24" s="406" ph="1"/>
      <c r="L24" s="407"/>
      <c r="M24" s="134"/>
      <c r="N24" s="133">
        <v>15450</v>
      </c>
      <c r="O24" s="133"/>
      <c r="P24" s="133"/>
      <c r="Q24" s="133">
        <v>7000</v>
      </c>
      <c r="R24" s="133" t="s">
        <v>142</v>
      </c>
      <c r="S24" s="133"/>
      <c r="T24" s="133"/>
      <c r="U24" s="133">
        <v>26368</v>
      </c>
      <c r="V24" s="132"/>
      <c r="W24" s="128"/>
      <c r="X24" s="133"/>
      <c r="Y24" s="133"/>
      <c r="Z24" s="133"/>
      <c r="AA24" s="405"/>
      <c r="AB24" s="133"/>
      <c r="AC24" s="133" t="s">
        <v>143</v>
      </c>
      <c r="AD24" s="133">
        <v>630</v>
      </c>
      <c r="AE24" s="133">
        <v>893</v>
      </c>
      <c r="AF24" s="132">
        <v>25432</v>
      </c>
      <c r="AG24" s="128"/>
      <c r="AH24" s="133"/>
      <c r="AI24" s="133"/>
      <c r="AJ24" s="133"/>
      <c r="AK24" s="411"/>
      <c r="AL24" s="133"/>
      <c r="AM24" s="133"/>
      <c r="AN24" s="133"/>
      <c r="AO24" s="133"/>
      <c r="AP24" s="132"/>
      <c r="AQ24" s="128"/>
      <c r="AR24" s="133">
        <v>13143.615361185173</v>
      </c>
      <c r="AS24" s="133">
        <v>15138.193102961171</v>
      </c>
      <c r="AT24" s="133"/>
      <c r="AU24" s="133"/>
      <c r="AV24" s="133"/>
      <c r="AW24" s="128"/>
      <c r="AX24" s="407"/>
      <c r="AY24" s="153"/>
      <c r="AZ24" s="132"/>
      <c r="BA24" s="128"/>
      <c r="BB24" s="133"/>
      <c r="BC24" s="133"/>
      <c r="BD24" s="133"/>
      <c r="BE24" s="133">
        <v>28500</v>
      </c>
      <c r="BF24" s="133"/>
      <c r="BG24" s="133"/>
      <c r="BH24" s="133"/>
      <c r="BI24" s="133"/>
      <c r="BJ24" s="132"/>
      <c r="BK24" s="128"/>
      <c r="BL24" s="133"/>
      <c r="BM24" s="133"/>
      <c r="BN24" s="133"/>
      <c r="BO24" s="133"/>
      <c r="BP24" s="407"/>
      <c r="BQ24" s="133">
        <v>28500</v>
      </c>
      <c r="BR24" s="133"/>
      <c r="BS24" s="133"/>
      <c r="BT24" s="132"/>
      <c r="BU24" s="128"/>
      <c r="BV24" s="133"/>
      <c r="BW24" s="133"/>
      <c r="BX24" s="133"/>
      <c r="BY24" s="133"/>
      <c r="BZ24" s="133"/>
      <c r="CA24" s="133"/>
      <c r="CB24" s="133"/>
      <c r="CC24" s="98">
        <v>28500</v>
      </c>
      <c r="CD24" s="101">
        <f>SUM(C24:CC24)</f>
        <v>193044.80846414634</v>
      </c>
      <c r="CE24" s="101">
        <f t="shared" si="0"/>
        <v>193044.80846414634</v>
      </c>
    </row>
    <row r="25" spans="1:88" s="410" customFormat="1" ht="14.25" customHeight="1" x14ac:dyDescent="0.4">
      <c r="A25" s="826" t="s">
        <v>482</v>
      </c>
      <c r="B25" s="827"/>
      <c r="C25" s="135"/>
      <c r="D25" s="135"/>
      <c r="E25" s="135"/>
      <c r="F25" s="135"/>
      <c r="G25" s="135"/>
      <c r="H25" s="135"/>
      <c r="I25" s="135"/>
      <c r="J25" s="135"/>
      <c r="K25" s="135"/>
      <c r="L25" s="136"/>
      <c r="M25" s="137"/>
      <c r="N25" s="135">
        <v>2550</v>
      </c>
      <c r="O25" s="135"/>
      <c r="P25" s="135"/>
      <c r="Q25" s="135"/>
      <c r="R25" s="135"/>
      <c r="S25" s="135"/>
      <c r="T25" s="135"/>
      <c r="U25" s="135"/>
      <c r="V25" s="138"/>
      <c r="W25" s="135"/>
      <c r="X25" s="135"/>
      <c r="Y25" s="135" t="s">
        <v>144</v>
      </c>
      <c r="Z25" s="135">
        <v>1500</v>
      </c>
      <c r="AA25" s="135">
        <v>389</v>
      </c>
      <c r="AB25" s="135">
        <v>688</v>
      </c>
      <c r="AC25" s="139" t="s">
        <v>145</v>
      </c>
      <c r="AD25" s="135"/>
      <c r="AE25" s="135">
        <v>2600</v>
      </c>
      <c r="AF25" s="138">
        <v>902</v>
      </c>
      <c r="AG25" s="139" t="s">
        <v>146</v>
      </c>
      <c r="AH25" s="135"/>
      <c r="AI25" s="135"/>
      <c r="AJ25" s="135"/>
      <c r="AK25" s="135"/>
      <c r="AL25" s="135"/>
      <c r="AM25" s="135"/>
      <c r="AN25" s="135"/>
      <c r="AO25" s="135"/>
      <c r="AP25" s="138"/>
      <c r="AQ25" s="135"/>
      <c r="AR25" s="135">
        <v>9074.2524455706025</v>
      </c>
      <c r="AS25" s="135">
        <v>10451.293803965886</v>
      </c>
      <c r="AT25" s="135">
        <v>2084</v>
      </c>
      <c r="AU25" s="135"/>
      <c r="AV25" s="135"/>
      <c r="AW25" s="135"/>
      <c r="AX25" s="136"/>
      <c r="AY25" s="140"/>
      <c r="AZ25" s="138"/>
      <c r="BA25" s="135"/>
      <c r="BB25" s="135"/>
      <c r="BC25" s="135"/>
      <c r="BD25" s="135"/>
      <c r="BE25" s="135">
        <v>19500</v>
      </c>
      <c r="BF25" s="139" t="s">
        <v>486</v>
      </c>
      <c r="BG25" s="135"/>
      <c r="BH25" s="135"/>
      <c r="BI25" s="135"/>
      <c r="BJ25" s="138"/>
      <c r="BK25" s="135"/>
      <c r="BL25" s="135"/>
      <c r="BM25" s="135"/>
      <c r="BN25" s="135"/>
      <c r="BO25" s="135"/>
      <c r="BP25" s="135"/>
      <c r="BQ25" s="135">
        <v>19500</v>
      </c>
      <c r="BR25" s="139" t="s">
        <v>486</v>
      </c>
      <c r="BS25" s="135"/>
      <c r="BT25" s="138"/>
      <c r="BU25" s="135"/>
      <c r="BV25" s="135"/>
      <c r="BW25" s="135"/>
      <c r="BX25" s="135"/>
      <c r="BY25" s="135"/>
      <c r="BZ25" s="141"/>
      <c r="CA25" s="141"/>
      <c r="CB25" s="135" t="s">
        <v>487</v>
      </c>
      <c r="CC25" s="135">
        <v>19500</v>
      </c>
      <c r="CD25" s="790">
        <f>+SUM(CE25:CE26)</f>
        <v>104241.54624953648</v>
      </c>
      <c r="CE25" s="142">
        <f t="shared" si="0"/>
        <v>88738.546249536477</v>
      </c>
    </row>
    <row r="26" spans="1:88" s="410" customFormat="1" ht="14.25" customHeight="1" x14ac:dyDescent="0.4">
      <c r="A26" s="828"/>
      <c r="B26" s="829"/>
      <c r="C26" s="143"/>
      <c r="D26" s="143"/>
      <c r="E26" s="143"/>
      <c r="F26" s="143"/>
      <c r="G26" s="143"/>
      <c r="H26" s="143"/>
      <c r="I26" s="143"/>
      <c r="J26" s="143"/>
      <c r="K26" s="143"/>
      <c r="L26" s="144"/>
      <c r="M26" s="145"/>
      <c r="N26" s="143"/>
      <c r="O26" s="143"/>
      <c r="P26" s="143"/>
      <c r="Q26" s="143"/>
      <c r="R26" s="143"/>
      <c r="S26" s="143"/>
      <c r="T26" s="143"/>
      <c r="U26" s="143"/>
      <c r="V26" s="146"/>
      <c r="W26" s="143"/>
      <c r="X26" s="143"/>
      <c r="Y26" s="143"/>
      <c r="Z26" s="143"/>
      <c r="AA26" s="143" t="s">
        <v>147</v>
      </c>
      <c r="AB26" s="143"/>
      <c r="AC26" s="143"/>
      <c r="AD26" s="143"/>
      <c r="AE26" s="143"/>
      <c r="AF26" s="146">
        <v>9503</v>
      </c>
      <c r="AG26" s="147" t="s">
        <v>148</v>
      </c>
      <c r="AH26" s="143"/>
      <c r="AI26" s="143"/>
      <c r="AJ26" s="143"/>
      <c r="AK26" s="143"/>
      <c r="AL26" s="143"/>
      <c r="AM26" s="143"/>
      <c r="AN26" s="143"/>
      <c r="AO26" s="143"/>
      <c r="AP26" s="146"/>
      <c r="AQ26" s="143"/>
      <c r="AR26" s="147" t="s">
        <v>483</v>
      </c>
      <c r="AS26" s="143"/>
      <c r="AT26" s="147" t="s">
        <v>488</v>
      </c>
      <c r="AU26" s="143"/>
      <c r="AV26" s="143"/>
      <c r="AW26" s="143"/>
      <c r="AX26" s="144"/>
      <c r="AY26" s="148"/>
      <c r="AZ26" s="146"/>
      <c r="BA26" s="143"/>
      <c r="BB26" s="143"/>
      <c r="BC26" s="143"/>
      <c r="BD26" s="143"/>
      <c r="BE26" s="143">
        <v>2000</v>
      </c>
      <c r="BF26" s="147" t="s">
        <v>496</v>
      </c>
      <c r="BG26" s="143"/>
      <c r="BH26" s="143"/>
      <c r="BI26" s="143"/>
      <c r="BJ26" s="146"/>
      <c r="BK26" s="143"/>
      <c r="BL26" s="143"/>
      <c r="BM26" s="143"/>
      <c r="BN26" s="143"/>
      <c r="BO26" s="143"/>
      <c r="BP26" s="143"/>
      <c r="BQ26" s="143">
        <v>2000</v>
      </c>
      <c r="BR26" s="147" t="s">
        <v>496</v>
      </c>
      <c r="BS26" s="143"/>
      <c r="BT26" s="146"/>
      <c r="BU26" s="143"/>
      <c r="BV26" s="143"/>
      <c r="BW26" s="143"/>
      <c r="BX26" s="143"/>
      <c r="BY26" s="143"/>
      <c r="BZ26" s="149"/>
      <c r="CA26" s="149"/>
      <c r="CB26" s="143" t="s">
        <v>497</v>
      </c>
      <c r="CC26" s="143">
        <v>2000</v>
      </c>
      <c r="CD26" s="823"/>
      <c r="CE26" s="150">
        <f t="shared" si="0"/>
        <v>15503</v>
      </c>
    </row>
    <row r="27" spans="1:88" s="410" customFormat="1" ht="14.25" customHeight="1" x14ac:dyDescent="0.4">
      <c r="A27" s="830" t="s">
        <v>149</v>
      </c>
      <c r="B27" s="831"/>
      <c r="C27" s="137"/>
      <c r="D27" s="135"/>
      <c r="E27" s="135"/>
      <c r="F27" s="135"/>
      <c r="G27" s="135"/>
      <c r="H27" s="135"/>
      <c r="I27" s="135"/>
      <c r="J27" s="135"/>
      <c r="K27" s="135"/>
      <c r="L27" s="136"/>
      <c r="M27" s="137"/>
      <c r="N27" s="135"/>
      <c r="O27" s="135"/>
      <c r="P27" s="135"/>
      <c r="Q27" s="135"/>
      <c r="R27" s="135"/>
      <c r="S27" s="135"/>
      <c r="T27" s="135"/>
      <c r="U27" s="135">
        <v>4205</v>
      </c>
      <c r="V27" s="151" t="s">
        <v>150</v>
      </c>
      <c r="W27" s="135"/>
      <c r="X27" s="135"/>
      <c r="Y27" s="135"/>
      <c r="Z27" s="135"/>
      <c r="AA27" s="135"/>
      <c r="AB27" s="135"/>
      <c r="AC27" s="135"/>
      <c r="AD27" s="135"/>
      <c r="AE27" s="135"/>
      <c r="AF27" s="138">
        <v>15276</v>
      </c>
      <c r="AG27" s="139" t="s">
        <v>151</v>
      </c>
      <c r="AH27" s="135"/>
      <c r="AI27" s="135"/>
      <c r="AJ27" s="135"/>
      <c r="AK27" s="135"/>
      <c r="AL27" s="135"/>
      <c r="AM27" s="135"/>
      <c r="AN27" s="135"/>
      <c r="AO27" s="135"/>
      <c r="AP27" s="138"/>
      <c r="AQ27" s="135"/>
      <c r="AR27" s="135">
        <v>0</v>
      </c>
      <c r="AS27" s="135">
        <v>0</v>
      </c>
      <c r="AT27" s="135"/>
      <c r="AU27" s="135"/>
      <c r="AV27" s="135"/>
      <c r="AW27" s="135"/>
      <c r="AX27" s="136"/>
      <c r="AY27" s="140"/>
      <c r="AZ27" s="138"/>
      <c r="BA27" s="135"/>
      <c r="BB27" s="135"/>
      <c r="BC27" s="135"/>
      <c r="BD27" s="135"/>
      <c r="BE27" s="139" t="s">
        <v>498</v>
      </c>
      <c r="BF27" s="135"/>
      <c r="BG27" s="135"/>
      <c r="BH27" s="135"/>
      <c r="BI27" s="135"/>
      <c r="BJ27" s="138"/>
      <c r="BK27" s="135"/>
      <c r="BL27" s="135"/>
      <c r="BM27" s="135"/>
      <c r="BN27" s="135"/>
      <c r="BO27" s="135"/>
      <c r="BP27" s="135"/>
      <c r="BQ27" s="139" t="s">
        <v>498</v>
      </c>
      <c r="BR27" s="135"/>
      <c r="BS27" s="135"/>
      <c r="BT27" s="138"/>
      <c r="BU27" s="135"/>
      <c r="BV27" s="135"/>
      <c r="BW27" s="135"/>
      <c r="BX27" s="135"/>
      <c r="BY27" s="135"/>
      <c r="BZ27" s="141"/>
      <c r="CA27" s="141"/>
      <c r="CB27" s="135"/>
      <c r="CC27" s="135" t="s">
        <v>499</v>
      </c>
      <c r="CD27" s="757">
        <f>+SUM(CE27:CE30)</f>
        <v>108058</v>
      </c>
      <c r="CE27" s="142">
        <f t="shared" si="0"/>
        <v>19481</v>
      </c>
    </row>
    <row r="28" spans="1:88" s="410" customFormat="1" ht="14.25" customHeight="1" x14ac:dyDescent="0.4">
      <c r="A28" s="832"/>
      <c r="B28" s="833"/>
      <c r="C28" s="122"/>
      <c r="D28" s="120"/>
      <c r="E28" s="120"/>
      <c r="F28" s="120"/>
      <c r="G28" s="120"/>
      <c r="H28" s="120"/>
      <c r="I28" s="120"/>
      <c r="J28" s="120"/>
      <c r="K28" s="120"/>
      <c r="L28" s="121"/>
      <c r="M28" s="122"/>
      <c r="N28" s="120"/>
      <c r="O28" s="120"/>
      <c r="P28" s="120"/>
      <c r="Q28" s="120"/>
      <c r="R28" s="120"/>
      <c r="S28" s="120"/>
      <c r="T28" s="120"/>
      <c r="U28" s="120">
        <v>2402</v>
      </c>
      <c r="V28" s="152" t="s">
        <v>152</v>
      </c>
      <c r="W28" s="120"/>
      <c r="X28" s="120"/>
      <c r="Y28" s="120"/>
      <c r="Z28" s="120"/>
      <c r="AA28" s="120"/>
      <c r="AB28" s="120"/>
      <c r="AC28" s="120"/>
      <c r="AD28" s="120"/>
      <c r="AE28" s="120"/>
      <c r="AF28" s="124">
        <v>3816</v>
      </c>
      <c r="AG28" s="123" t="s">
        <v>152</v>
      </c>
      <c r="AH28" s="120"/>
      <c r="AI28" s="120"/>
      <c r="AJ28" s="120"/>
      <c r="AK28" s="120"/>
      <c r="AL28" s="120"/>
      <c r="AM28" s="120"/>
      <c r="AN28" s="120"/>
      <c r="AO28" s="120"/>
      <c r="AP28" s="124"/>
      <c r="AQ28" s="120"/>
      <c r="AR28" s="120">
        <v>0</v>
      </c>
      <c r="AS28" s="120">
        <v>0</v>
      </c>
      <c r="AT28" s="120"/>
      <c r="AU28" s="120"/>
      <c r="AV28" s="120"/>
      <c r="AW28" s="120"/>
      <c r="AX28" s="121"/>
      <c r="AY28" s="125"/>
      <c r="AZ28" s="124"/>
      <c r="BA28" s="120"/>
      <c r="BB28" s="120"/>
      <c r="BC28" s="120"/>
      <c r="BD28" s="120"/>
      <c r="BE28" s="120">
        <v>0</v>
      </c>
      <c r="BF28" s="120"/>
      <c r="BG28" s="120"/>
      <c r="BH28" s="120"/>
      <c r="BI28" s="120"/>
      <c r="BJ28" s="124"/>
      <c r="BK28" s="120"/>
      <c r="BL28" s="120"/>
      <c r="BM28" s="120"/>
      <c r="BN28" s="120"/>
      <c r="BO28" s="120"/>
      <c r="BP28" s="120"/>
      <c r="BQ28" s="120">
        <v>0</v>
      </c>
      <c r="BR28" s="120"/>
      <c r="BS28" s="120"/>
      <c r="BT28" s="124"/>
      <c r="BU28" s="120"/>
      <c r="BV28" s="120"/>
      <c r="BW28" s="120"/>
      <c r="BX28" s="120"/>
      <c r="BY28" s="120"/>
      <c r="BZ28" s="120"/>
      <c r="CA28" s="120"/>
      <c r="CB28" s="120"/>
      <c r="CC28" s="120">
        <v>0</v>
      </c>
      <c r="CD28" s="811"/>
      <c r="CE28" s="127">
        <f t="shared" si="0"/>
        <v>6218</v>
      </c>
    </row>
    <row r="29" spans="1:88" s="410" customFormat="1" ht="14.25" customHeight="1" x14ac:dyDescent="0.4">
      <c r="A29" s="832"/>
      <c r="B29" s="833"/>
      <c r="C29" s="122"/>
      <c r="D29" s="120"/>
      <c r="E29" s="120"/>
      <c r="F29" s="120"/>
      <c r="G29" s="120"/>
      <c r="H29" s="120"/>
      <c r="I29" s="120"/>
      <c r="J29" s="120"/>
      <c r="K29" s="120"/>
      <c r="L29" s="121"/>
      <c r="M29" s="122"/>
      <c r="N29" s="120"/>
      <c r="O29" s="120"/>
      <c r="P29" s="120"/>
      <c r="Q29" s="120"/>
      <c r="R29" s="120"/>
      <c r="S29" s="120"/>
      <c r="T29" s="120"/>
      <c r="U29" s="120"/>
      <c r="V29" s="124"/>
      <c r="W29" s="120"/>
      <c r="X29" s="120"/>
      <c r="Y29" s="120"/>
      <c r="Z29" s="120"/>
      <c r="AA29" s="120"/>
      <c r="AB29" s="120"/>
      <c r="AC29" s="120"/>
      <c r="AD29" s="120"/>
      <c r="AE29" s="120"/>
      <c r="AF29" s="124">
        <v>621</v>
      </c>
      <c r="AG29" s="123" t="s">
        <v>153</v>
      </c>
      <c r="AH29" s="120"/>
      <c r="AI29" s="120"/>
      <c r="AJ29" s="120"/>
      <c r="AK29" s="120"/>
      <c r="AL29" s="120"/>
      <c r="AM29" s="120"/>
      <c r="AN29" s="120"/>
      <c r="AO29" s="120"/>
      <c r="AP29" s="124"/>
      <c r="AQ29" s="120"/>
      <c r="AR29" s="120">
        <v>0</v>
      </c>
      <c r="AS29" s="120">
        <v>0</v>
      </c>
      <c r="AT29" s="120"/>
      <c r="AU29" s="120"/>
      <c r="AV29" s="120"/>
      <c r="AW29" s="120"/>
      <c r="AX29" s="121"/>
      <c r="AY29" s="125"/>
      <c r="AZ29" s="124"/>
      <c r="BA29" s="120"/>
      <c r="BB29" s="120"/>
      <c r="BC29" s="120"/>
      <c r="BD29" s="120"/>
      <c r="BE29" s="120">
        <v>0</v>
      </c>
      <c r="BF29" s="120"/>
      <c r="BG29" s="120"/>
      <c r="BH29" s="120"/>
      <c r="BI29" s="120"/>
      <c r="BJ29" s="124"/>
      <c r="BK29" s="120"/>
      <c r="BL29" s="120"/>
      <c r="BM29" s="120"/>
      <c r="BN29" s="120"/>
      <c r="BO29" s="120"/>
      <c r="BP29" s="120"/>
      <c r="BQ29" s="120">
        <v>0</v>
      </c>
      <c r="BR29" s="120"/>
      <c r="BS29" s="120"/>
      <c r="BT29" s="124"/>
      <c r="BU29" s="120"/>
      <c r="BV29" s="120"/>
      <c r="BW29" s="120"/>
      <c r="BX29" s="120"/>
      <c r="BY29" s="120"/>
      <c r="BZ29" s="120"/>
      <c r="CA29" s="120"/>
      <c r="CB29" s="120"/>
      <c r="CC29" s="120">
        <v>0</v>
      </c>
      <c r="CD29" s="811"/>
      <c r="CE29" s="127">
        <f t="shared" si="0"/>
        <v>621</v>
      </c>
    </row>
    <row r="30" spans="1:88" s="410" customFormat="1" ht="14.25" customHeight="1" x14ac:dyDescent="0.4">
      <c r="A30" s="834"/>
      <c r="B30" s="835"/>
      <c r="C30" s="128"/>
      <c r="D30" s="128"/>
      <c r="E30" s="128"/>
      <c r="F30" s="128"/>
      <c r="G30" s="128"/>
      <c r="H30" s="128"/>
      <c r="I30" s="128"/>
      <c r="J30" s="128"/>
      <c r="K30" s="128"/>
      <c r="L30" s="129"/>
      <c r="M30" s="130"/>
      <c r="N30" s="128"/>
      <c r="O30" s="128"/>
      <c r="P30" s="128"/>
      <c r="Q30" s="128"/>
      <c r="R30" s="128"/>
      <c r="S30" s="128"/>
      <c r="T30" s="128"/>
      <c r="U30" s="128"/>
      <c r="V30" s="132"/>
      <c r="W30" s="128"/>
      <c r="X30" s="128"/>
      <c r="Y30" s="128"/>
      <c r="Z30" s="128"/>
      <c r="AA30" s="128"/>
      <c r="AB30" s="128"/>
      <c r="AC30" s="128"/>
      <c r="AD30" s="128"/>
      <c r="AE30" s="128"/>
      <c r="AF30" s="132">
        <v>1738</v>
      </c>
      <c r="AG30" s="131" t="s">
        <v>154</v>
      </c>
      <c r="AH30" s="128"/>
      <c r="AI30" s="128"/>
      <c r="AJ30" s="128"/>
      <c r="AK30" s="128"/>
      <c r="AL30" s="128"/>
      <c r="AM30" s="128"/>
      <c r="AN30" s="128"/>
      <c r="AO30" s="128"/>
      <c r="AP30" s="132"/>
      <c r="AQ30" s="128"/>
      <c r="AR30" s="128">
        <v>0</v>
      </c>
      <c r="AS30" s="128">
        <v>0</v>
      </c>
      <c r="AT30" s="128"/>
      <c r="AU30" s="128"/>
      <c r="AV30" s="128"/>
      <c r="AW30" s="128"/>
      <c r="AX30" s="129"/>
      <c r="AY30" s="153"/>
      <c r="AZ30" s="132"/>
      <c r="BA30" s="128"/>
      <c r="BB30" s="128"/>
      <c r="BC30" s="128"/>
      <c r="BD30" s="128"/>
      <c r="BE30" s="128">
        <v>0</v>
      </c>
      <c r="BF30" s="128"/>
      <c r="BG30" s="128"/>
      <c r="BH30" s="128"/>
      <c r="BI30" s="128"/>
      <c r="BJ30" s="132"/>
      <c r="BK30" s="128"/>
      <c r="BL30" s="128"/>
      <c r="BM30" s="128"/>
      <c r="BN30" s="128"/>
      <c r="BO30" s="128"/>
      <c r="BP30" s="128"/>
      <c r="BQ30" s="128">
        <v>0</v>
      </c>
      <c r="BR30" s="128"/>
      <c r="BS30" s="128"/>
      <c r="BT30" s="132"/>
      <c r="BU30" s="128"/>
      <c r="BV30" s="128"/>
      <c r="BW30" s="128"/>
      <c r="BX30" s="128"/>
      <c r="BY30" s="128"/>
      <c r="BZ30" s="128"/>
      <c r="CA30" s="128"/>
      <c r="CB30" s="128" t="s">
        <v>814</v>
      </c>
      <c r="CC30" s="128">
        <v>80000</v>
      </c>
      <c r="CD30" s="815"/>
      <c r="CE30" s="101">
        <f t="shared" si="0"/>
        <v>81738</v>
      </c>
    </row>
    <row r="31" spans="1:88" s="410" customFormat="1" ht="14.25" customHeight="1" x14ac:dyDescent="0.4">
      <c r="A31" s="805" t="s">
        <v>555</v>
      </c>
      <c r="B31" s="806"/>
      <c r="C31" s="137"/>
      <c r="D31" s="141"/>
      <c r="E31" s="141"/>
      <c r="F31" s="141"/>
      <c r="G31" s="141"/>
      <c r="H31" s="141"/>
      <c r="I31" s="154"/>
      <c r="J31" s="141"/>
      <c r="K31" s="141"/>
      <c r="L31" s="136"/>
      <c r="M31" s="137"/>
      <c r="N31" s="135">
        <v>1625</v>
      </c>
      <c r="O31" s="141"/>
      <c r="P31" s="141"/>
      <c r="Q31" s="141"/>
      <c r="R31" s="141"/>
      <c r="S31" s="141"/>
      <c r="T31" s="141" t="s">
        <v>178</v>
      </c>
      <c r="U31" s="141">
        <v>9739</v>
      </c>
      <c r="V31" s="138"/>
      <c r="W31" s="135"/>
      <c r="X31" s="141"/>
      <c r="Y31" s="141"/>
      <c r="Z31" s="141"/>
      <c r="AA31" s="154"/>
      <c r="AB31" s="141"/>
      <c r="AC31" s="141"/>
      <c r="AD31" s="141"/>
      <c r="AE31" s="141"/>
      <c r="AF31" s="138">
        <v>12071</v>
      </c>
      <c r="AG31" s="139" t="s">
        <v>155</v>
      </c>
      <c r="AH31" s="141"/>
      <c r="AI31" s="141"/>
      <c r="AJ31" s="141"/>
      <c r="AK31" s="412"/>
      <c r="AL31" s="141"/>
      <c r="AM31" s="141"/>
      <c r="AN31" s="141"/>
      <c r="AO31" s="141"/>
      <c r="AP31" s="138"/>
      <c r="AQ31" s="135"/>
      <c r="AR31" s="141">
        <v>0</v>
      </c>
      <c r="AS31" s="141">
        <v>0</v>
      </c>
      <c r="AT31" s="141"/>
      <c r="AU31" s="135"/>
      <c r="AV31" s="135"/>
      <c r="AW31" s="135"/>
      <c r="AX31" s="155"/>
      <c r="AY31" s="156" t="s">
        <v>156</v>
      </c>
      <c r="AZ31" s="138"/>
      <c r="BA31" s="135"/>
      <c r="BB31" s="141"/>
      <c r="BC31" s="141"/>
      <c r="BD31" s="141"/>
      <c r="BE31" s="154" t="s">
        <v>498</v>
      </c>
      <c r="BF31" s="141"/>
      <c r="BG31" s="141"/>
      <c r="BH31" s="141"/>
      <c r="BI31" s="141"/>
      <c r="BJ31" s="138"/>
      <c r="BK31" s="135"/>
      <c r="BL31" s="141"/>
      <c r="BM31" s="141"/>
      <c r="BN31" s="141"/>
      <c r="BO31" s="141"/>
      <c r="BP31" s="155"/>
      <c r="BQ31" s="154" t="s">
        <v>498</v>
      </c>
      <c r="BR31" s="141"/>
      <c r="BS31" s="141"/>
      <c r="BT31" s="138"/>
      <c r="BU31" s="135"/>
      <c r="BV31" s="141"/>
      <c r="BW31" s="141"/>
      <c r="BX31" s="141"/>
      <c r="BY31" s="141"/>
      <c r="BZ31" s="141"/>
      <c r="CA31" s="141"/>
      <c r="CB31" s="141"/>
      <c r="CC31" s="138" t="s">
        <v>499</v>
      </c>
      <c r="CD31" s="757">
        <f>+SUM(CE31:CE32)</f>
        <v>196066</v>
      </c>
      <c r="CE31" s="142">
        <f t="shared" si="0"/>
        <v>23435</v>
      </c>
    </row>
    <row r="32" spans="1:88" s="410" customFormat="1" ht="14.25" customHeight="1" x14ac:dyDescent="0.4">
      <c r="A32" s="813"/>
      <c r="B32" s="814"/>
      <c r="C32" s="145"/>
      <c r="D32" s="149"/>
      <c r="E32" s="149"/>
      <c r="F32" s="149"/>
      <c r="G32" s="149"/>
      <c r="H32" s="149"/>
      <c r="I32" s="157"/>
      <c r="J32" s="149"/>
      <c r="K32" s="149"/>
      <c r="L32" s="144"/>
      <c r="M32" s="145"/>
      <c r="N32" s="147" t="s">
        <v>180</v>
      </c>
      <c r="O32" s="149"/>
      <c r="P32" s="149"/>
      <c r="Q32" s="149"/>
      <c r="R32" s="149"/>
      <c r="S32" s="149"/>
      <c r="T32" s="149"/>
      <c r="U32" s="149"/>
      <c r="V32" s="146"/>
      <c r="W32" s="143"/>
      <c r="X32" s="149"/>
      <c r="Y32" s="149"/>
      <c r="Z32" s="149"/>
      <c r="AA32" s="157"/>
      <c r="AB32" s="149"/>
      <c r="AC32" s="149"/>
      <c r="AD32" s="149"/>
      <c r="AE32" s="149"/>
      <c r="AF32" s="146">
        <v>1131</v>
      </c>
      <c r="AG32" s="147" t="s">
        <v>157</v>
      </c>
      <c r="AH32" s="149"/>
      <c r="AI32" s="149"/>
      <c r="AJ32" s="149"/>
      <c r="AK32" s="413"/>
      <c r="AL32" s="149"/>
      <c r="AM32" s="149"/>
      <c r="AN32" s="149"/>
      <c r="AO32" s="149"/>
      <c r="AP32" s="146"/>
      <c r="AQ32" s="143"/>
      <c r="AR32" s="149">
        <v>0</v>
      </c>
      <c r="AS32" s="149">
        <v>0</v>
      </c>
      <c r="AT32" s="149"/>
      <c r="AU32" s="143"/>
      <c r="AV32" s="143"/>
      <c r="AW32" s="143"/>
      <c r="AX32" s="158"/>
      <c r="AY32" s="148">
        <v>1500</v>
      </c>
      <c r="AZ32" s="146"/>
      <c r="BA32" s="143"/>
      <c r="BB32" s="149"/>
      <c r="BC32" s="149"/>
      <c r="BD32" s="149"/>
      <c r="BE32" s="149">
        <v>0</v>
      </c>
      <c r="BF32" s="149"/>
      <c r="BG32" s="149"/>
      <c r="BH32" s="149"/>
      <c r="BI32" s="149"/>
      <c r="BJ32" s="146"/>
      <c r="BK32" s="143"/>
      <c r="BL32" s="149"/>
      <c r="BM32" s="149"/>
      <c r="BN32" s="149"/>
      <c r="BO32" s="149"/>
      <c r="BP32" s="158"/>
      <c r="BQ32" s="149">
        <v>0</v>
      </c>
      <c r="BR32" s="149"/>
      <c r="BS32" s="149"/>
      <c r="BT32" s="146"/>
      <c r="BU32" s="143"/>
      <c r="BV32" s="149"/>
      <c r="BW32" s="149"/>
      <c r="BX32" s="149"/>
      <c r="BY32" s="149"/>
      <c r="BZ32" s="149"/>
      <c r="CA32" s="149"/>
      <c r="CB32" s="149" t="s">
        <v>814</v>
      </c>
      <c r="CC32" s="146">
        <v>170000</v>
      </c>
      <c r="CD32" s="815"/>
      <c r="CE32" s="150">
        <f t="shared" si="0"/>
        <v>172631</v>
      </c>
    </row>
    <row r="33" spans="1:83" s="410" customFormat="1" ht="14.25" customHeight="1" x14ac:dyDescent="0.4">
      <c r="A33" s="816" t="s">
        <v>158</v>
      </c>
      <c r="B33" s="817"/>
      <c r="C33" s="159"/>
      <c r="D33" s="111"/>
      <c r="E33" s="111"/>
      <c r="F33" s="111"/>
      <c r="G33" s="111"/>
      <c r="H33" s="111"/>
      <c r="I33" s="111"/>
      <c r="J33" s="111"/>
      <c r="K33" s="111"/>
      <c r="L33" s="160"/>
      <c r="M33" s="556"/>
      <c r="N33" s="141">
        <v>839</v>
      </c>
      <c r="O33" s="111"/>
      <c r="P33" s="111"/>
      <c r="Q33" s="111"/>
      <c r="R33" s="111"/>
      <c r="S33" s="111"/>
      <c r="T33" s="111" t="s">
        <v>159</v>
      </c>
      <c r="U33" s="111">
        <v>59</v>
      </c>
      <c r="V33" s="161"/>
      <c r="W33" s="116"/>
      <c r="X33" s="111"/>
      <c r="Y33" s="111">
        <v>6251</v>
      </c>
      <c r="Z33" s="111">
        <v>48464</v>
      </c>
      <c r="AA33" s="111"/>
      <c r="AB33" s="111">
        <v>740</v>
      </c>
      <c r="AC33" s="111"/>
      <c r="AD33" s="111"/>
      <c r="AE33" s="117" t="s">
        <v>160</v>
      </c>
      <c r="AF33" s="114">
        <v>264</v>
      </c>
      <c r="AG33" s="162">
        <v>1015</v>
      </c>
      <c r="AH33" s="163"/>
      <c r="AI33" s="111">
        <v>480</v>
      </c>
      <c r="AJ33" s="111">
        <v>672</v>
      </c>
      <c r="AK33" s="113" t="s">
        <v>161</v>
      </c>
      <c r="AL33" s="111"/>
      <c r="AM33" s="111"/>
      <c r="AN33" s="111"/>
      <c r="AO33" s="111"/>
      <c r="AP33" s="114"/>
      <c r="AQ33" s="116"/>
      <c r="AR33" s="111">
        <v>8749.6118474438736</v>
      </c>
      <c r="AS33" s="111">
        <v>10077.388152556128</v>
      </c>
      <c r="AT33" s="111"/>
      <c r="AU33" s="116"/>
      <c r="AV33" s="116"/>
      <c r="AW33" s="116"/>
      <c r="AX33" s="112"/>
      <c r="AY33" s="118"/>
      <c r="AZ33" s="114">
        <v>500</v>
      </c>
      <c r="BA33" s="115" t="s">
        <v>495</v>
      </c>
      <c r="BB33" s="111"/>
      <c r="BC33" s="111"/>
      <c r="BD33" s="111"/>
      <c r="BE33" s="111">
        <v>0</v>
      </c>
      <c r="BF33" s="117"/>
      <c r="BG33" s="111"/>
      <c r="BH33" s="111"/>
      <c r="BI33" s="111"/>
      <c r="BJ33" s="114">
        <v>332500</v>
      </c>
      <c r="BK33" s="414" t="s">
        <v>162</v>
      </c>
      <c r="BL33" s="111"/>
      <c r="BM33" s="111"/>
      <c r="BN33" s="111"/>
      <c r="BO33" s="111"/>
      <c r="BP33" s="160"/>
      <c r="BQ33" s="111"/>
      <c r="BR33" s="111"/>
      <c r="BS33" s="111"/>
      <c r="BT33" s="114">
        <v>500</v>
      </c>
      <c r="BU33" s="115" t="s">
        <v>495</v>
      </c>
      <c r="BV33" s="111"/>
      <c r="BW33" s="111"/>
      <c r="BX33" s="111">
        <v>62400</v>
      </c>
      <c r="BY33" s="452" t="s">
        <v>557</v>
      </c>
      <c r="BZ33" s="111"/>
      <c r="CA33" s="111"/>
      <c r="CB33" s="117"/>
      <c r="CC33" s="114">
        <v>0</v>
      </c>
      <c r="CD33" s="757">
        <f>+SUM(CE33:CE37)</f>
        <v>542119</v>
      </c>
      <c r="CE33" s="119">
        <f t="shared" si="0"/>
        <v>473511</v>
      </c>
    </row>
    <row r="34" spans="1:83" s="410" customFormat="1" ht="14.25" customHeight="1" x14ac:dyDescent="0.4">
      <c r="A34" s="818"/>
      <c r="B34" s="819"/>
      <c r="C34" s="120"/>
      <c r="D34" s="120"/>
      <c r="E34" s="120"/>
      <c r="F34" s="120"/>
      <c r="G34" s="120"/>
      <c r="H34" s="120"/>
      <c r="I34" s="120"/>
      <c r="J34" s="120"/>
      <c r="K34" s="120"/>
      <c r="L34" s="121"/>
      <c r="M34" s="122"/>
      <c r="N34" s="123" t="s">
        <v>163</v>
      </c>
      <c r="O34" s="120"/>
      <c r="P34" s="120"/>
      <c r="Q34" s="120"/>
      <c r="R34" s="120"/>
      <c r="S34" s="120"/>
      <c r="T34" s="120"/>
      <c r="U34" s="120"/>
      <c r="V34" s="124"/>
      <c r="W34" s="120"/>
      <c r="X34" s="120"/>
      <c r="Y34" s="120"/>
      <c r="Z34" s="120" t="s">
        <v>164</v>
      </c>
      <c r="AA34" s="120">
        <v>22260</v>
      </c>
      <c r="AB34" s="123" t="s">
        <v>165</v>
      </c>
      <c r="AC34" s="120"/>
      <c r="AD34" s="120"/>
      <c r="AE34" s="120"/>
      <c r="AF34" s="124">
        <v>5994</v>
      </c>
      <c r="AG34" s="123" t="s">
        <v>166</v>
      </c>
      <c r="AH34" s="120"/>
      <c r="AI34" s="120"/>
      <c r="AJ34" s="120"/>
      <c r="AK34" s="120"/>
      <c r="AL34" s="120"/>
      <c r="AM34" s="120"/>
      <c r="AN34" s="120"/>
      <c r="AO34" s="120"/>
      <c r="AP34" s="124"/>
      <c r="AQ34" s="120"/>
      <c r="AR34" s="123" t="s">
        <v>502</v>
      </c>
      <c r="AS34" s="120"/>
      <c r="AT34" s="120"/>
      <c r="AU34" s="120"/>
      <c r="AV34" s="120"/>
      <c r="AW34" s="120"/>
      <c r="AX34" s="121"/>
      <c r="AY34" s="125"/>
      <c r="AZ34" s="124"/>
      <c r="BA34" s="123"/>
      <c r="BB34" s="120"/>
      <c r="BC34" s="120"/>
      <c r="BD34" s="120"/>
      <c r="BE34" s="120">
        <v>0</v>
      </c>
      <c r="BF34" s="120"/>
      <c r="BG34" s="120"/>
      <c r="BH34" s="120"/>
      <c r="BI34" s="120"/>
      <c r="BJ34" s="124">
        <v>500</v>
      </c>
      <c r="BK34" s="123" t="s">
        <v>495</v>
      </c>
      <c r="BL34" s="120"/>
      <c r="BM34" s="120"/>
      <c r="BN34" s="120"/>
      <c r="BO34" s="120"/>
      <c r="BP34" s="120"/>
      <c r="BQ34" s="120">
        <v>0</v>
      </c>
      <c r="BR34" s="120"/>
      <c r="BS34" s="120"/>
      <c r="BT34" s="124"/>
      <c r="BU34" s="120"/>
      <c r="BV34" s="120"/>
      <c r="BW34" s="120"/>
      <c r="BX34" s="120"/>
      <c r="BY34" s="120"/>
      <c r="BZ34" s="126"/>
      <c r="CA34" s="126"/>
      <c r="CB34" s="120"/>
      <c r="CC34" s="120">
        <v>0</v>
      </c>
      <c r="CD34" s="811"/>
      <c r="CE34" s="127">
        <f t="shared" si="0"/>
        <v>28754</v>
      </c>
    </row>
    <row r="35" spans="1:83" s="410" customFormat="1" ht="14.25" customHeight="1" x14ac:dyDescent="0.4">
      <c r="A35" s="818"/>
      <c r="B35" s="819"/>
      <c r="C35" s="120"/>
      <c r="D35" s="120"/>
      <c r="E35" s="120"/>
      <c r="F35" s="120"/>
      <c r="G35" s="120"/>
      <c r="H35" s="120"/>
      <c r="I35" s="120"/>
      <c r="J35" s="120"/>
      <c r="K35" s="120"/>
      <c r="L35" s="121"/>
      <c r="M35" s="122"/>
      <c r="N35" s="120"/>
      <c r="O35" s="120"/>
      <c r="P35" s="120"/>
      <c r="Q35" s="120"/>
      <c r="R35" s="120"/>
      <c r="S35" s="120"/>
      <c r="T35" s="120"/>
      <c r="U35" s="120"/>
      <c r="V35" s="124"/>
      <c r="W35" s="120"/>
      <c r="X35" s="120"/>
      <c r="Y35" s="120"/>
      <c r="Z35" s="120"/>
      <c r="AA35" s="123" t="s">
        <v>167</v>
      </c>
      <c r="AB35" s="120"/>
      <c r="AC35" s="120"/>
      <c r="AD35" s="120"/>
      <c r="AE35" s="120"/>
      <c r="AF35" s="124">
        <v>4216</v>
      </c>
      <c r="AG35" s="123" t="s">
        <v>168</v>
      </c>
      <c r="AH35" s="120"/>
      <c r="AI35" s="120"/>
      <c r="AJ35" s="120"/>
      <c r="AK35" s="120"/>
      <c r="AL35" s="120"/>
      <c r="AM35" s="120"/>
      <c r="AN35" s="120"/>
      <c r="AO35" s="120"/>
      <c r="AP35" s="124"/>
      <c r="AQ35" s="120"/>
      <c r="AR35" s="120">
        <v>0</v>
      </c>
      <c r="AS35" s="120">
        <v>0</v>
      </c>
      <c r="AT35" s="120"/>
      <c r="AU35" s="120"/>
      <c r="AV35" s="120"/>
      <c r="AW35" s="120"/>
      <c r="AX35" s="121"/>
      <c r="AY35" s="125"/>
      <c r="AZ35" s="124">
        <v>5000</v>
      </c>
      <c r="BA35" s="123" t="s">
        <v>168</v>
      </c>
      <c r="BB35" s="120"/>
      <c r="BC35" s="120"/>
      <c r="BD35" s="120"/>
      <c r="BE35" s="120">
        <v>5000</v>
      </c>
      <c r="BF35" s="123" t="s">
        <v>168</v>
      </c>
      <c r="BG35" s="120"/>
      <c r="BH35" s="120"/>
      <c r="BI35" s="120"/>
      <c r="BJ35" s="124"/>
      <c r="BK35" s="120"/>
      <c r="BL35" s="120"/>
      <c r="BM35" s="120"/>
      <c r="BN35" s="120"/>
      <c r="BO35" s="120"/>
      <c r="BP35" s="120"/>
      <c r="BQ35" s="120">
        <v>3000</v>
      </c>
      <c r="BR35" s="123" t="s">
        <v>168</v>
      </c>
      <c r="BS35" s="120"/>
      <c r="BT35" s="124"/>
      <c r="BU35" s="120"/>
      <c r="BV35" s="120"/>
      <c r="BW35" s="120">
        <v>3000</v>
      </c>
      <c r="BX35" s="123" t="s">
        <v>168</v>
      </c>
      <c r="BY35" s="120"/>
      <c r="BZ35" s="126"/>
      <c r="CA35" s="126"/>
      <c r="CB35" s="120"/>
      <c r="CC35" s="120">
        <v>15000</v>
      </c>
      <c r="CD35" s="811"/>
      <c r="CE35" s="127">
        <f t="shared" si="0"/>
        <v>35216</v>
      </c>
    </row>
    <row r="36" spans="1:83" s="410" customFormat="1" ht="14.25" customHeight="1" x14ac:dyDescent="0.4">
      <c r="A36" s="818"/>
      <c r="B36" s="819"/>
      <c r="C36" s="120"/>
      <c r="D36" s="120"/>
      <c r="E36" s="120"/>
      <c r="F36" s="120"/>
      <c r="G36" s="120"/>
      <c r="H36" s="120"/>
      <c r="I36" s="120"/>
      <c r="J36" s="120"/>
      <c r="K36" s="120"/>
      <c r="L36" s="121"/>
      <c r="M36" s="122"/>
      <c r="N36" s="120"/>
      <c r="O36" s="120"/>
      <c r="P36" s="120"/>
      <c r="Q36" s="120"/>
      <c r="R36" s="120"/>
      <c r="S36" s="120"/>
      <c r="T36" s="120"/>
      <c r="U36" s="120"/>
      <c r="V36" s="124"/>
      <c r="W36" s="120"/>
      <c r="X36" s="120"/>
      <c r="Y36" s="120"/>
      <c r="Z36" s="120"/>
      <c r="AA36" s="120">
        <v>310</v>
      </c>
      <c r="AB36" s="123" t="s">
        <v>169</v>
      </c>
      <c r="AC36" s="120"/>
      <c r="AD36" s="120"/>
      <c r="AE36" s="120"/>
      <c r="AF36" s="124">
        <v>2370</v>
      </c>
      <c r="AG36" s="123" t="s">
        <v>170</v>
      </c>
      <c r="AH36" s="120"/>
      <c r="AI36" s="120"/>
      <c r="AJ36" s="120"/>
      <c r="AK36" s="120"/>
      <c r="AL36" s="120"/>
      <c r="AM36" s="120"/>
      <c r="AN36" s="120"/>
      <c r="AO36" s="120"/>
      <c r="AP36" s="124"/>
      <c r="AQ36" s="120"/>
      <c r="AR36" s="120">
        <v>0</v>
      </c>
      <c r="AS36" s="120">
        <v>0</v>
      </c>
      <c r="AT36" s="120"/>
      <c r="AU36" s="120"/>
      <c r="AV36" s="120"/>
      <c r="AW36" s="120"/>
      <c r="AX36" s="121"/>
      <c r="AY36" s="125"/>
      <c r="AZ36" s="152"/>
      <c r="BA36" s="123"/>
      <c r="BB36" s="120"/>
      <c r="BC36" s="120"/>
      <c r="BD36" s="120"/>
      <c r="BE36" s="120">
        <v>0</v>
      </c>
      <c r="BF36" s="120"/>
      <c r="BG36" s="120"/>
      <c r="BH36" s="120"/>
      <c r="BI36" s="120"/>
      <c r="BJ36" s="124"/>
      <c r="BK36" s="120"/>
      <c r="BL36" s="120"/>
      <c r="BM36" s="120"/>
      <c r="BN36" s="120"/>
      <c r="BO36" s="120"/>
      <c r="BP36" s="120"/>
      <c r="BQ36" s="120">
        <v>0</v>
      </c>
      <c r="BR36" s="120"/>
      <c r="BS36" s="120"/>
      <c r="BT36" s="124"/>
      <c r="BU36" s="120"/>
      <c r="BV36" s="120"/>
      <c r="BW36" s="120"/>
      <c r="BX36" s="120"/>
      <c r="BY36" s="120"/>
      <c r="BZ36" s="120"/>
      <c r="CA36" s="120"/>
      <c r="CB36" s="120"/>
      <c r="CC36" s="120" t="s">
        <v>556</v>
      </c>
      <c r="CD36" s="811"/>
      <c r="CE36" s="127">
        <f t="shared" si="0"/>
        <v>2680</v>
      </c>
    </row>
    <row r="37" spans="1:83" s="410" customFormat="1" ht="14.25" customHeight="1" x14ac:dyDescent="0.4">
      <c r="A37" s="820"/>
      <c r="B37" s="821"/>
      <c r="C37" s="128"/>
      <c r="D37" s="128"/>
      <c r="E37" s="128"/>
      <c r="F37" s="128"/>
      <c r="G37" s="128"/>
      <c r="H37" s="128"/>
      <c r="I37" s="128"/>
      <c r="J37" s="128"/>
      <c r="K37" s="128"/>
      <c r="L37" s="129"/>
      <c r="M37" s="130"/>
      <c r="N37" s="128"/>
      <c r="O37" s="128"/>
      <c r="P37" s="128"/>
      <c r="Q37" s="128"/>
      <c r="R37" s="128"/>
      <c r="S37" s="128"/>
      <c r="T37" s="128"/>
      <c r="U37" s="128"/>
      <c r="V37" s="132"/>
      <c r="W37" s="128"/>
      <c r="X37" s="128"/>
      <c r="Y37" s="128"/>
      <c r="Z37" s="128"/>
      <c r="AA37" s="128"/>
      <c r="AB37" s="128"/>
      <c r="AC37" s="128"/>
      <c r="AD37" s="128"/>
      <c r="AE37" s="128"/>
      <c r="AF37" s="132">
        <v>1958</v>
      </c>
      <c r="AG37" s="131" t="s">
        <v>171</v>
      </c>
      <c r="AH37" s="128"/>
      <c r="AI37" s="128"/>
      <c r="AJ37" s="128"/>
      <c r="AK37" s="128"/>
      <c r="AL37" s="128"/>
      <c r="AM37" s="128"/>
      <c r="AN37" s="128"/>
      <c r="AO37" s="128" t="s">
        <v>509</v>
      </c>
      <c r="AP37" s="132"/>
      <c r="AQ37" s="128"/>
      <c r="AR37" s="131" t="s">
        <v>503</v>
      </c>
      <c r="AS37" s="128"/>
      <c r="AT37" s="128"/>
      <c r="AU37" s="128"/>
      <c r="AV37" s="128"/>
      <c r="AW37" s="128"/>
      <c r="AX37" s="129"/>
      <c r="AY37" s="153"/>
      <c r="AZ37" s="132"/>
      <c r="BA37" s="128"/>
      <c r="BB37" s="128"/>
      <c r="BC37" s="128"/>
      <c r="BD37" s="128"/>
      <c r="BE37" s="128">
        <v>0</v>
      </c>
      <c r="BF37" s="128"/>
      <c r="BG37" s="128"/>
      <c r="BH37" s="128"/>
      <c r="BI37" s="128"/>
      <c r="BJ37" s="132"/>
      <c r="BK37" s="128"/>
      <c r="BL37" s="128"/>
      <c r="BM37" s="128"/>
      <c r="BN37" s="128"/>
      <c r="BO37" s="128"/>
      <c r="BP37" s="128"/>
      <c r="BQ37" s="128">
        <v>0</v>
      </c>
      <c r="BR37" s="128"/>
      <c r="BS37" s="128"/>
      <c r="BT37" s="132"/>
      <c r="BU37" s="128"/>
      <c r="BV37" s="128"/>
      <c r="BW37" s="128"/>
      <c r="BX37" s="128"/>
      <c r="BY37" s="128"/>
      <c r="BZ37" s="128"/>
      <c r="CA37" s="128"/>
      <c r="CB37" s="128"/>
      <c r="CC37" s="128">
        <v>0</v>
      </c>
      <c r="CD37" s="815"/>
      <c r="CE37" s="101">
        <f t="shared" si="0"/>
        <v>1958</v>
      </c>
    </row>
    <row r="38" spans="1:83" s="410" customFormat="1" ht="14.25" customHeight="1" x14ac:dyDescent="0.4">
      <c r="A38" s="805" t="s">
        <v>172</v>
      </c>
      <c r="B38" s="806"/>
      <c r="C38" s="135"/>
      <c r="D38" s="135"/>
      <c r="E38" s="135"/>
      <c r="F38" s="135"/>
      <c r="G38" s="135"/>
      <c r="H38" s="135"/>
      <c r="I38" s="135"/>
      <c r="J38" s="135"/>
      <c r="K38" s="164">
        <v>3649</v>
      </c>
      <c r="L38" s="136"/>
      <c r="M38" s="137"/>
      <c r="N38" s="135">
        <v>395</v>
      </c>
      <c r="O38" s="139" t="s">
        <v>173</v>
      </c>
      <c r="P38" s="135"/>
      <c r="Q38" s="135"/>
      <c r="R38" s="135"/>
      <c r="S38" s="135"/>
      <c r="T38" s="135" t="s">
        <v>174</v>
      </c>
      <c r="U38" s="165">
        <v>3692</v>
      </c>
      <c r="V38" s="138"/>
      <c r="W38" s="135"/>
      <c r="X38" s="135"/>
      <c r="Y38" s="135"/>
      <c r="Z38" s="135"/>
      <c r="AA38" s="135"/>
      <c r="AB38" s="135"/>
      <c r="AC38" s="135"/>
      <c r="AD38" s="135"/>
      <c r="AE38" s="135"/>
      <c r="AF38" s="138">
        <v>1153</v>
      </c>
      <c r="AG38" s="166" t="s">
        <v>175</v>
      </c>
      <c r="AH38" s="135"/>
      <c r="AI38" s="135"/>
      <c r="AJ38" s="135"/>
      <c r="AK38" s="135"/>
      <c r="AL38" s="135"/>
      <c r="AM38" s="135">
        <v>2478</v>
      </c>
      <c r="AN38" s="135">
        <v>1698</v>
      </c>
      <c r="AO38" s="135">
        <v>5111</v>
      </c>
      <c r="AP38" s="138">
        <v>548</v>
      </c>
      <c r="AQ38" s="135">
        <v>4811</v>
      </c>
      <c r="AR38" s="135">
        <v>8364.7829621194542</v>
      </c>
      <c r="AS38" s="135">
        <v>9634.1604851639295</v>
      </c>
      <c r="AT38" s="135"/>
      <c r="AU38" s="135">
        <v>1752</v>
      </c>
      <c r="AV38" s="135">
        <v>4528</v>
      </c>
      <c r="AW38" s="135"/>
      <c r="AX38" s="136"/>
      <c r="AY38" s="140"/>
      <c r="AZ38" s="138"/>
      <c r="BA38" s="135"/>
      <c r="BB38" s="135"/>
      <c r="BC38" s="135"/>
      <c r="BD38" s="135"/>
      <c r="BE38" s="135">
        <v>20000</v>
      </c>
      <c r="BF38" s="135"/>
      <c r="BG38" s="135"/>
      <c r="BH38" s="135"/>
      <c r="BI38" s="135"/>
      <c r="BJ38" s="138"/>
      <c r="BK38" s="135"/>
      <c r="BL38" s="135"/>
      <c r="BM38" s="135"/>
      <c r="BN38" s="135"/>
      <c r="BO38" s="135"/>
      <c r="BP38" s="135"/>
      <c r="BQ38" s="135">
        <v>20000</v>
      </c>
      <c r="BR38" s="135"/>
      <c r="BS38" s="135"/>
      <c r="BT38" s="138"/>
      <c r="BU38" s="135"/>
      <c r="BV38" s="135"/>
      <c r="BW38" s="135"/>
      <c r="BX38" s="135"/>
      <c r="BY38" s="135"/>
      <c r="BZ38" s="135"/>
      <c r="CA38" s="135"/>
      <c r="CB38" s="135"/>
      <c r="CC38" s="135">
        <v>20000</v>
      </c>
      <c r="CD38" s="757">
        <f>+SUM(CE38:CE39)</f>
        <v>109499.94344728338</v>
      </c>
      <c r="CE38" s="142">
        <f t="shared" si="0"/>
        <v>107813.94344728338</v>
      </c>
    </row>
    <row r="39" spans="1:83" s="410" customFormat="1" ht="14.25" customHeight="1" x14ac:dyDescent="0.4">
      <c r="A39" s="813"/>
      <c r="B39" s="814"/>
      <c r="C39" s="143"/>
      <c r="D39" s="143"/>
      <c r="E39" s="143"/>
      <c r="F39" s="143"/>
      <c r="G39" s="143"/>
      <c r="H39" s="143"/>
      <c r="I39" s="143"/>
      <c r="J39" s="143"/>
      <c r="K39" s="591" t="s">
        <v>832</v>
      </c>
      <c r="L39" s="144"/>
      <c r="M39" s="145"/>
      <c r="N39" s="143"/>
      <c r="O39" s="143"/>
      <c r="P39" s="143"/>
      <c r="Q39" s="143"/>
      <c r="R39" s="143"/>
      <c r="S39" s="143"/>
      <c r="T39" s="143"/>
      <c r="U39" s="143"/>
      <c r="V39" s="146"/>
      <c r="W39" s="143"/>
      <c r="X39" s="143"/>
      <c r="Y39" s="143"/>
      <c r="Z39" s="143"/>
      <c r="AA39" s="143"/>
      <c r="AB39" s="143"/>
      <c r="AC39" s="143"/>
      <c r="AD39" s="143"/>
      <c r="AE39" s="143"/>
      <c r="AF39" s="146"/>
      <c r="AG39" s="143"/>
      <c r="AH39" s="143"/>
      <c r="AI39" s="143"/>
      <c r="AJ39" s="143"/>
      <c r="AK39" s="143"/>
      <c r="AL39" s="143"/>
      <c r="AM39" s="143" t="s">
        <v>573</v>
      </c>
      <c r="AN39" s="143"/>
      <c r="AO39" s="143"/>
      <c r="AP39" s="146"/>
      <c r="AQ39" s="143" t="s">
        <v>176</v>
      </c>
      <c r="AR39" s="143">
        <v>1642</v>
      </c>
      <c r="AS39" s="143">
        <v>44</v>
      </c>
      <c r="AT39" s="143"/>
      <c r="AU39" s="143"/>
      <c r="AV39" s="143"/>
      <c r="AW39" s="143"/>
      <c r="AX39" s="144"/>
      <c r="AY39" s="148"/>
      <c r="AZ39" s="146"/>
      <c r="BA39" s="143"/>
      <c r="BB39" s="143"/>
      <c r="BC39" s="143"/>
      <c r="BD39" s="143"/>
      <c r="BE39" s="147" t="s">
        <v>493</v>
      </c>
      <c r="BF39" s="143"/>
      <c r="BG39" s="143"/>
      <c r="BH39" s="143"/>
      <c r="BI39" s="143"/>
      <c r="BJ39" s="146"/>
      <c r="BK39" s="143"/>
      <c r="BL39" s="143"/>
      <c r="BM39" s="143"/>
      <c r="BN39" s="143"/>
      <c r="BO39" s="143"/>
      <c r="BP39" s="143"/>
      <c r="BQ39" s="147" t="s">
        <v>493</v>
      </c>
      <c r="BR39" s="143"/>
      <c r="BS39" s="143"/>
      <c r="BT39" s="146"/>
      <c r="BU39" s="143"/>
      <c r="BV39" s="143"/>
      <c r="BW39" s="143"/>
      <c r="BX39" s="143"/>
      <c r="BY39" s="143"/>
      <c r="BZ39" s="143"/>
      <c r="CA39" s="143"/>
      <c r="CB39" s="143"/>
      <c r="CC39" s="143" t="s">
        <v>494</v>
      </c>
      <c r="CD39" s="815"/>
      <c r="CE39" s="150">
        <f t="shared" si="0"/>
        <v>1686</v>
      </c>
    </row>
    <row r="40" spans="1:83" s="410" customFormat="1" ht="14.25" customHeight="1" x14ac:dyDescent="0.4">
      <c r="A40" s="805" t="s">
        <v>177</v>
      </c>
      <c r="B40" s="806"/>
      <c r="C40" s="116"/>
      <c r="D40" s="116"/>
      <c r="E40" s="116"/>
      <c r="F40" s="116"/>
      <c r="G40" s="116"/>
      <c r="H40" s="116"/>
      <c r="I40" s="116"/>
      <c r="J40" s="116"/>
      <c r="K40" s="116"/>
      <c r="L40" s="167"/>
      <c r="M40" s="110"/>
      <c r="N40" s="116"/>
      <c r="O40" s="116"/>
      <c r="P40" s="116"/>
      <c r="Q40" s="116"/>
      <c r="R40" s="116"/>
      <c r="S40" s="116"/>
      <c r="T40" s="116" t="s">
        <v>181</v>
      </c>
      <c r="U40" s="116">
        <v>2160</v>
      </c>
      <c r="V40" s="114"/>
      <c r="W40" s="116"/>
      <c r="X40" s="116"/>
      <c r="Y40" s="116"/>
      <c r="Z40" s="116"/>
      <c r="AA40" s="116"/>
      <c r="AB40" s="116">
        <v>317</v>
      </c>
      <c r="AC40" s="116">
        <v>38</v>
      </c>
      <c r="AD40" s="115"/>
      <c r="AE40" s="116"/>
      <c r="AF40" s="114">
        <v>6</v>
      </c>
      <c r="AG40" s="115" t="s">
        <v>179</v>
      </c>
      <c r="AH40" s="116"/>
      <c r="AI40" s="116"/>
      <c r="AJ40" s="116"/>
      <c r="AK40" s="116"/>
      <c r="AL40" s="116"/>
      <c r="AM40" s="116">
        <v>42</v>
      </c>
      <c r="AN40" s="116">
        <v>1334</v>
      </c>
      <c r="AO40" s="116"/>
      <c r="AP40" s="114"/>
      <c r="AQ40" s="116"/>
      <c r="AR40" s="116" t="s">
        <v>176</v>
      </c>
      <c r="AS40" s="116"/>
      <c r="AT40" s="116"/>
      <c r="AU40" s="116"/>
      <c r="AV40" s="116"/>
      <c r="AW40" s="116"/>
      <c r="AX40" s="167"/>
      <c r="AY40" s="118"/>
      <c r="AZ40" s="114"/>
      <c r="BA40" s="116"/>
      <c r="BB40" s="116"/>
      <c r="BC40" s="116"/>
      <c r="BD40" s="116"/>
      <c r="BE40" s="116">
        <v>0</v>
      </c>
      <c r="BF40" s="116"/>
      <c r="BG40" s="116"/>
      <c r="BH40" s="116"/>
      <c r="BI40" s="116"/>
      <c r="BJ40" s="114"/>
      <c r="BK40" s="116"/>
      <c r="BL40" s="116"/>
      <c r="BM40" s="116"/>
      <c r="BN40" s="116"/>
      <c r="BO40" s="116"/>
      <c r="BP40" s="116"/>
      <c r="BQ40" s="116">
        <v>0</v>
      </c>
      <c r="BR40" s="116"/>
      <c r="BS40" s="116"/>
      <c r="BT40" s="114"/>
      <c r="BU40" s="116"/>
      <c r="BV40" s="116"/>
      <c r="BW40" s="116"/>
      <c r="BX40" s="116"/>
      <c r="BY40" s="116"/>
      <c r="BZ40" s="116"/>
      <c r="CA40" s="116"/>
      <c r="CB40" s="116"/>
      <c r="CC40" s="116">
        <v>0</v>
      </c>
      <c r="CD40" s="757">
        <f>+SUM(CE40:CE49)</f>
        <v>18824</v>
      </c>
      <c r="CE40" s="119">
        <f t="shared" si="0"/>
        <v>3897</v>
      </c>
    </row>
    <row r="41" spans="1:83" s="410" customFormat="1" ht="14.25" customHeight="1" x14ac:dyDescent="0.4">
      <c r="A41" s="807"/>
      <c r="B41" s="808"/>
      <c r="C41" s="120"/>
      <c r="D41" s="120"/>
      <c r="E41" s="120"/>
      <c r="F41" s="120"/>
      <c r="G41" s="120"/>
      <c r="H41" s="120"/>
      <c r="I41" s="120"/>
      <c r="J41" s="120"/>
      <c r="K41" s="120"/>
      <c r="L41" s="121"/>
      <c r="M41" s="122"/>
      <c r="N41" s="123"/>
      <c r="O41" s="120"/>
      <c r="P41" s="120"/>
      <c r="Q41" s="120"/>
      <c r="R41" s="120"/>
      <c r="S41" s="120"/>
      <c r="T41" s="120" t="s">
        <v>184</v>
      </c>
      <c r="U41" s="120">
        <v>2529</v>
      </c>
      <c r="V41" s="124"/>
      <c r="W41" s="120"/>
      <c r="X41" s="120"/>
      <c r="Y41" s="120"/>
      <c r="Z41" s="120"/>
      <c r="AA41" s="120"/>
      <c r="AB41" s="120"/>
      <c r="AC41" s="120" t="s">
        <v>182</v>
      </c>
      <c r="AD41" s="120"/>
      <c r="AE41" s="120"/>
      <c r="AF41" s="124">
        <v>5779</v>
      </c>
      <c r="AG41" s="123" t="s">
        <v>183</v>
      </c>
      <c r="AH41" s="120"/>
      <c r="AI41" s="120"/>
      <c r="AJ41" s="120"/>
      <c r="AK41" s="120"/>
      <c r="AL41" s="120"/>
      <c r="AM41" s="120"/>
      <c r="AN41" s="120"/>
      <c r="AO41" s="120"/>
      <c r="AP41" s="124"/>
      <c r="AQ41" s="120"/>
      <c r="AR41" s="120"/>
      <c r="AS41" s="120"/>
      <c r="AT41" s="120"/>
      <c r="AU41" s="120"/>
      <c r="AV41" s="120"/>
      <c r="AW41" s="120"/>
      <c r="AX41" s="121"/>
      <c r="AY41" s="125"/>
      <c r="AZ41" s="124"/>
      <c r="BA41" s="120"/>
      <c r="BB41" s="120"/>
      <c r="BC41" s="120"/>
      <c r="BD41" s="120"/>
      <c r="BE41" s="120">
        <v>0</v>
      </c>
      <c r="BF41" s="120"/>
      <c r="BG41" s="120"/>
      <c r="BH41" s="120"/>
      <c r="BI41" s="120"/>
      <c r="BJ41" s="124"/>
      <c r="BK41" s="120"/>
      <c r="BL41" s="120"/>
      <c r="BM41" s="120"/>
      <c r="BN41" s="120"/>
      <c r="BO41" s="120"/>
      <c r="BP41" s="120"/>
      <c r="BQ41" s="120">
        <v>0</v>
      </c>
      <c r="BR41" s="120"/>
      <c r="BS41" s="120"/>
      <c r="BT41" s="124"/>
      <c r="BU41" s="120"/>
      <c r="BV41" s="120"/>
      <c r="BW41" s="120"/>
      <c r="BX41" s="120"/>
      <c r="BY41" s="120"/>
      <c r="BZ41" s="120"/>
      <c r="CA41" s="120"/>
      <c r="CB41" s="120"/>
      <c r="CC41" s="120">
        <v>0</v>
      </c>
      <c r="CD41" s="811"/>
      <c r="CE41" s="127">
        <f t="shared" si="0"/>
        <v>8308</v>
      </c>
    </row>
    <row r="42" spans="1:83" s="410" customFormat="1" ht="14.25" customHeight="1" x14ac:dyDescent="0.4">
      <c r="A42" s="807"/>
      <c r="B42" s="808"/>
      <c r="C42" s="120"/>
      <c r="D42" s="120"/>
      <c r="E42" s="120"/>
      <c r="F42" s="120"/>
      <c r="G42" s="120"/>
      <c r="H42" s="120"/>
      <c r="I42" s="120"/>
      <c r="J42" s="120"/>
      <c r="K42" s="120"/>
      <c r="L42" s="121"/>
      <c r="M42" s="122"/>
      <c r="N42" s="120"/>
      <c r="O42" s="120"/>
      <c r="P42" s="120"/>
      <c r="Q42" s="120"/>
      <c r="R42" s="120"/>
      <c r="S42" s="120"/>
      <c r="T42" s="120"/>
      <c r="U42" s="120">
        <v>326</v>
      </c>
      <c r="V42" s="152" t="s">
        <v>186</v>
      </c>
      <c r="W42" s="120"/>
      <c r="X42" s="120"/>
      <c r="Y42" s="120"/>
      <c r="Z42" s="120"/>
      <c r="AA42" s="120"/>
      <c r="AB42" s="120"/>
      <c r="AC42" s="120"/>
      <c r="AD42" s="120"/>
      <c r="AE42" s="120"/>
      <c r="AF42" s="124">
        <v>1113</v>
      </c>
      <c r="AG42" s="123" t="s">
        <v>185</v>
      </c>
      <c r="AH42" s="120"/>
      <c r="AI42" s="120"/>
      <c r="AJ42" s="120"/>
      <c r="AK42" s="120"/>
      <c r="AL42" s="120"/>
      <c r="AM42" s="120"/>
      <c r="AN42" s="120"/>
      <c r="AO42" s="120"/>
      <c r="AP42" s="124"/>
      <c r="AQ42" s="120"/>
      <c r="AR42" s="120"/>
      <c r="AS42" s="120"/>
      <c r="AT42" s="120"/>
      <c r="AU42" s="120"/>
      <c r="AV42" s="120"/>
      <c r="AW42" s="120"/>
      <c r="AX42" s="121"/>
      <c r="AY42" s="125"/>
      <c r="AZ42" s="124"/>
      <c r="BA42" s="120"/>
      <c r="BB42" s="120"/>
      <c r="BC42" s="120"/>
      <c r="BD42" s="120"/>
      <c r="BE42" s="120">
        <v>0</v>
      </c>
      <c r="BF42" s="120"/>
      <c r="BG42" s="120"/>
      <c r="BH42" s="120"/>
      <c r="BI42" s="120"/>
      <c r="BJ42" s="124"/>
      <c r="BK42" s="120"/>
      <c r="BL42" s="120"/>
      <c r="BM42" s="120"/>
      <c r="BN42" s="120"/>
      <c r="BO42" s="120"/>
      <c r="BP42" s="120"/>
      <c r="BQ42" s="120">
        <v>0</v>
      </c>
      <c r="BR42" s="120"/>
      <c r="BS42" s="120"/>
      <c r="BT42" s="124"/>
      <c r="BU42" s="120"/>
      <c r="BV42" s="120"/>
      <c r="BW42" s="120"/>
      <c r="BX42" s="120"/>
      <c r="BY42" s="120"/>
      <c r="BZ42" s="120"/>
      <c r="CA42" s="120"/>
      <c r="CB42" s="120"/>
      <c r="CC42" s="120">
        <v>0</v>
      </c>
      <c r="CD42" s="811"/>
      <c r="CE42" s="127">
        <f t="shared" si="0"/>
        <v>1439</v>
      </c>
    </row>
    <row r="43" spans="1:83" s="410" customFormat="1" ht="14.25" customHeight="1" x14ac:dyDescent="0.4">
      <c r="A43" s="807"/>
      <c r="B43" s="808"/>
      <c r="C43" s="120"/>
      <c r="D43" s="120"/>
      <c r="E43" s="120"/>
      <c r="F43" s="120"/>
      <c r="G43" s="120"/>
      <c r="H43" s="120"/>
      <c r="I43" s="120"/>
      <c r="J43" s="120"/>
      <c r="K43" s="120"/>
      <c r="L43" s="121"/>
      <c r="M43" s="122"/>
      <c r="N43" s="120"/>
      <c r="O43" s="120"/>
      <c r="P43" s="120"/>
      <c r="Q43" s="120"/>
      <c r="R43" s="120"/>
      <c r="S43" s="120"/>
      <c r="T43" s="120"/>
      <c r="U43" s="120"/>
      <c r="V43" s="152"/>
      <c r="W43" s="120"/>
      <c r="X43" s="120"/>
      <c r="Y43" s="120"/>
      <c r="Z43" s="120"/>
      <c r="AA43" s="120"/>
      <c r="AB43" s="120"/>
      <c r="AC43" s="120"/>
      <c r="AD43" s="120"/>
      <c r="AE43" s="120"/>
      <c r="AF43" s="124">
        <v>393</v>
      </c>
      <c r="AG43" s="123" t="s">
        <v>187</v>
      </c>
      <c r="AH43" s="120"/>
      <c r="AI43" s="120"/>
      <c r="AJ43" s="120"/>
      <c r="AK43" s="120"/>
      <c r="AL43" s="120"/>
      <c r="AM43" s="120"/>
      <c r="AN43" s="120"/>
      <c r="AO43" s="120"/>
      <c r="AP43" s="124"/>
      <c r="AQ43" s="120"/>
      <c r="AR43" s="120"/>
      <c r="AS43" s="120"/>
      <c r="AT43" s="120"/>
      <c r="AU43" s="120"/>
      <c r="AV43" s="120"/>
      <c r="AW43" s="120"/>
      <c r="AX43" s="121"/>
      <c r="AY43" s="125"/>
      <c r="AZ43" s="124"/>
      <c r="BA43" s="120"/>
      <c r="BB43" s="120"/>
      <c r="BC43" s="120"/>
      <c r="BD43" s="120"/>
      <c r="BE43" s="120">
        <v>0</v>
      </c>
      <c r="BF43" s="120"/>
      <c r="BG43" s="120"/>
      <c r="BH43" s="120"/>
      <c r="BI43" s="120"/>
      <c r="BJ43" s="124"/>
      <c r="BK43" s="120"/>
      <c r="BL43" s="120"/>
      <c r="BM43" s="120"/>
      <c r="BN43" s="120"/>
      <c r="BO43" s="120"/>
      <c r="BP43" s="120"/>
      <c r="BQ43" s="120">
        <v>0</v>
      </c>
      <c r="BR43" s="120"/>
      <c r="BS43" s="120"/>
      <c r="BT43" s="124"/>
      <c r="BU43" s="120"/>
      <c r="BV43" s="120"/>
      <c r="BW43" s="120"/>
      <c r="BX43" s="120"/>
      <c r="BY43" s="120"/>
      <c r="BZ43" s="120"/>
      <c r="CA43" s="120"/>
      <c r="CB43" s="120"/>
      <c r="CC43" s="120">
        <v>0</v>
      </c>
      <c r="CD43" s="811"/>
      <c r="CE43" s="127">
        <f t="shared" si="0"/>
        <v>393</v>
      </c>
    </row>
    <row r="44" spans="1:83" s="410" customFormat="1" ht="14.25" customHeight="1" x14ac:dyDescent="0.4">
      <c r="A44" s="807"/>
      <c r="B44" s="808"/>
      <c r="C44" s="120"/>
      <c r="D44" s="120"/>
      <c r="E44" s="120"/>
      <c r="F44" s="120"/>
      <c r="G44" s="120"/>
      <c r="H44" s="120"/>
      <c r="I44" s="120"/>
      <c r="J44" s="120"/>
      <c r="K44" s="120"/>
      <c r="L44" s="121"/>
      <c r="M44" s="122"/>
      <c r="N44" s="120"/>
      <c r="O44" s="120"/>
      <c r="P44" s="120"/>
      <c r="Q44" s="120"/>
      <c r="R44" s="120"/>
      <c r="S44" s="120"/>
      <c r="T44" s="120"/>
      <c r="U44" s="120"/>
      <c r="V44" s="124"/>
      <c r="W44" s="120"/>
      <c r="X44" s="120"/>
      <c r="Y44" s="120"/>
      <c r="Z44" s="120"/>
      <c r="AA44" s="120"/>
      <c r="AB44" s="120"/>
      <c r="AC44" s="120"/>
      <c r="AD44" s="120"/>
      <c r="AE44" s="120"/>
      <c r="AF44" s="124">
        <v>143</v>
      </c>
      <c r="AG44" s="123" t="s">
        <v>188</v>
      </c>
      <c r="AH44" s="120"/>
      <c r="AI44" s="120"/>
      <c r="AJ44" s="120"/>
      <c r="AK44" s="120"/>
      <c r="AL44" s="120"/>
      <c r="AM44" s="120"/>
      <c r="AN44" s="120"/>
      <c r="AO44" s="120"/>
      <c r="AP44" s="124"/>
      <c r="AQ44" s="120"/>
      <c r="AR44" s="120"/>
      <c r="AS44" s="120"/>
      <c r="AT44" s="120"/>
      <c r="AU44" s="120"/>
      <c r="AV44" s="120"/>
      <c r="AW44" s="120"/>
      <c r="AX44" s="121"/>
      <c r="AY44" s="125"/>
      <c r="AZ44" s="124"/>
      <c r="BA44" s="120"/>
      <c r="BB44" s="120"/>
      <c r="BC44" s="120"/>
      <c r="BD44" s="120"/>
      <c r="BE44" s="120">
        <v>0</v>
      </c>
      <c r="BF44" s="120"/>
      <c r="BG44" s="120"/>
      <c r="BH44" s="120"/>
      <c r="BI44" s="120"/>
      <c r="BJ44" s="124"/>
      <c r="BK44" s="120"/>
      <c r="BL44" s="120"/>
      <c r="BM44" s="120"/>
      <c r="BN44" s="120"/>
      <c r="BO44" s="120"/>
      <c r="BP44" s="120"/>
      <c r="BQ44" s="120">
        <v>0</v>
      </c>
      <c r="BR44" s="120"/>
      <c r="BS44" s="120"/>
      <c r="BT44" s="124"/>
      <c r="BU44" s="120"/>
      <c r="BV44" s="120"/>
      <c r="BW44" s="120"/>
      <c r="BX44" s="120"/>
      <c r="BY44" s="120"/>
      <c r="BZ44" s="120"/>
      <c r="CA44" s="120"/>
      <c r="CB44" s="120"/>
      <c r="CC44" s="120">
        <v>0</v>
      </c>
      <c r="CD44" s="811"/>
      <c r="CE44" s="127">
        <f t="shared" si="0"/>
        <v>143</v>
      </c>
    </row>
    <row r="45" spans="1:83" s="410" customFormat="1" ht="14.25" customHeight="1" x14ac:dyDescent="0.4">
      <c r="A45" s="807"/>
      <c r="B45" s="808"/>
      <c r="C45" s="120"/>
      <c r="D45" s="120"/>
      <c r="E45" s="120"/>
      <c r="F45" s="120"/>
      <c r="G45" s="120"/>
      <c r="H45" s="120"/>
      <c r="I45" s="120"/>
      <c r="J45" s="120"/>
      <c r="K45" s="120"/>
      <c r="L45" s="121"/>
      <c r="M45" s="122"/>
      <c r="N45" s="120"/>
      <c r="O45" s="120"/>
      <c r="P45" s="120"/>
      <c r="Q45" s="120"/>
      <c r="R45" s="120"/>
      <c r="S45" s="120"/>
      <c r="T45" s="120"/>
      <c r="U45" s="120"/>
      <c r="V45" s="124"/>
      <c r="W45" s="120"/>
      <c r="X45" s="120"/>
      <c r="Y45" s="120"/>
      <c r="Z45" s="120"/>
      <c r="AA45" s="120"/>
      <c r="AB45" s="120"/>
      <c r="AC45" s="120"/>
      <c r="AD45" s="120"/>
      <c r="AE45" s="120"/>
      <c r="AF45" s="124">
        <v>1753</v>
      </c>
      <c r="AG45" s="123" t="s">
        <v>189</v>
      </c>
      <c r="AH45" s="120"/>
      <c r="AI45" s="120"/>
      <c r="AJ45" s="120"/>
      <c r="AK45" s="120"/>
      <c r="AL45" s="120"/>
      <c r="AM45" s="120"/>
      <c r="AN45" s="120"/>
      <c r="AO45" s="120"/>
      <c r="AP45" s="124"/>
      <c r="AQ45" s="120"/>
      <c r="AR45" s="120"/>
      <c r="AS45" s="120"/>
      <c r="AT45" s="120"/>
      <c r="AU45" s="120"/>
      <c r="AV45" s="120"/>
      <c r="AW45" s="120"/>
      <c r="AX45" s="121"/>
      <c r="AY45" s="125"/>
      <c r="AZ45" s="124"/>
      <c r="BA45" s="120"/>
      <c r="BB45" s="120"/>
      <c r="BC45" s="120"/>
      <c r="BD45" s="120"/>
      <c r="BE45" s="120">
        <v>0</v>
      </c>
      <c r="BF45" s="120"/>
      <c r="BG45" s="120"/>
      <c r="BH45" s="120"/>
      <c r="BI45" s="120"/>
      <c r="BJ45" s="124"/>
      <c r="BK45" s="120"/>
      <c r="BL45" s="120"/>
      <c r="BM45" s="120"/>
      <c r="BN45" s="120"/>
      <c r="BO45" s="120"/>
      <c r="BP45" s="120"/>
      <c r="BQ45" s="120">
        <v>0</v>
      </c>
      <c r="BR45" s="120"/>
      <c r="BS45" s="120"/>
      <c r="BT45" s="124"/>
      <c r="BU45" s="120"/>
      <c r="BV45" s="120"/>
      <c r="BW45" s="120"/>
      <c r="BX45" s="120"/>
      <c r="BY45" s="120"/>
      <c r="BZ45" s="120"/>
      <c r="CA45" s="120"/>
      <c r="CB45" s="120"/>
      <c r="CC45" s="120">
        <v>0</v>
      </c>
      <c r="CD45" s="811"/>
      <c r="CE45" s="127">
        <f t="shared" si="0"/>
        <v>1753</v>
      </c>
    </row>
    <row r="46" spans="1:83" s="410" customFormat="1" ht="14.25" customHeight="1" x14ac:dyDescent="0.4">
      <c r="A46" s="807"/>
      <c r="B46" s="808"/>
      <c r="C46" s="120"/>
      <c r="D46" s="120"/>
      <c r="E46" s="120"/>
      <c r="F46" s="120"/>
      <c r="G46" s="120"/>
      <c r="H46" s="120"/>
      <c r="I46" s="120"/>
      <c r="J46" s="120"/>
      <c r="K46" s="120"/>
      <c r="L46" s="121"/>
      <c r="M46" s="122"/>
      <c r="N46" s="120"/>
      <c r="O46" s="120"/>
      <c r="P46" s="120"/>
      <c r="Q46" s="120"/>
      <c r="R46" s="120"/>
      <c r="S46" s="120"/>
      <c r="T46" s="120"/>
      <c r="U46" s="120"/>
      <c r="V46" s="124"/>
      <c r="W46" s="120"/>
      <c r="X46" s="120"/>
      <c r="Y46" s="120"/>
      <c r="Z46" s="120"/>
      <c r="AA46" s="120"/>
      <c r="AB46" s="120"/>
      <c r="AC46" s="120"/>
      <c r="AD46" s="120"/>
      <c r="AE46" s="120"/>
      <c r="AF46" s="124">
        <v>1780</v>
      </c>
      <c r="AG46" s="123" t="s">
        <v>190</v>
      </c>
      <c r="AH46" s="120"/>
      <c r="AI46" s="120"/>
      <c r="AJ46" s="120"/>
      <c r="AK46" s="120"/>
      <c r="AL46" s="120"/>
      <c r="AM46" s="120"/>
      <c r="AN46" s="120"/>
      <c r="AO46" s="120"/>
      <c r="AP46" s="124"/>
      <c r="AQ46" s="120"/>
      <c r="AR46" s="120"/>
      <c r="AS46" s="120"/>
      <c r="AT46" s="120"/>
      <c r="AU46" s="120"/>
      <c r="AV46" s="120"/>
      <c r="AW46" s="120"/>
      <c r="AX46" s="121"/>
      <c r="AY46" s="125"/>
      <c r="AZ46" s="124"/>
      <c r="BA46" s="120"/>
      <c r="BB46" s="120"/>
      <c r="BC46" s="120"/>
      <c r="BD46" s="120"/>
      <c r="BE46" s="120">
        <v>0</v>
      </c>
      <c r="BF46" s="120"/>
      <c r="BG46" s="120"/>
      <c r="BH46" s="120"/>
      <c r="BI46" s="120"/>
      <c r="BJ46" s="124"/>
      <c r="BK46" s="120"/>
      <c r="BL46" s="120"/>
      <c r="BM46" s="120"/>
      <c r="BN46" s="120"/>
      <c r="BO46" s="120"/>
      <c r="BP46" s="120"/>
      <c r="BQ46" s="120">
        <v>0</v>
      </c>
      <c r="BR46" s="120"/>
      <c r="BS46" s="120"/>
      <c r="BT46" s="124"/>
      <c r="BU46" s="120"/>
      <c r="BV46" s="120"/>
      <c r="BW46" s="120"/>
      <c r="BX46" s="120"/>
      <c r="BY46" s="120"/>
      <c r="BZ46" s="120"/>
      <c r="CA46" s="120"/>
      <c r="CB46" s="120"/>
      <c r="CC46" s="120">
        <v>0</v>
      </c>
      <c r="CD46" s="811"/>
      <c r="CE46" s="127">
        <f t="shared" si="0"/>
        <v>1780</v>
      </c>
    </row>
    <row r="47" spans="1:83" s="410" customFormat="1" ht="14.25" customHeight="1" x14ac:dyDescent="0.4">
      <c r="A47" s="807"/>
      <c r="B47" s="808"/>
      <c r="C47" s="120"/>
      <c r="D47" s="120"/>
      <c r="E47" s="120"/>
      <c r="F47" s="120"/>
      <c r="G47" s="120"/>
      <c r="H47" s="120"/>
      <c r="I47" s="120"/>
      <c r="J47" s="120"/>
      <c r="K47" s="120"/>
      <c r="L47" s="121"/>
      <c r="M47" s="122"/>
      <c r="N47" s="120"/>
      <c r="O47" s="120"/>
      <c r="P47" s="120"/>
      <c r="Q47" s="120"/>
      <c r="R47" s="120"/>
      <c r="S47" s="120"/>
      <c r="T47" s="120"/>
      <c r="U47" s="120"/>
      <c r="V47" s="124"/>
      <c r="W47" s="120"/>
      <c r="X47" s="120"/>
      <c r="Y47" s="120"/>
      <c r="Z47" s="120"/>
      <c r="AA47" s="120"/>
      <c r="AB47" s="120"/>
      <c r="AC47" s="120"/>
      <c r="AD47" s="120"/>
      <c r="AE47" s="120"/>
      <c r="AF47" s="124">
        <v>952</v>
      </c>
      <c r="AG47" s="123" t="s">
        <v>191</v>
      </c>
      <c r="AH47" s="120"/>
      <c r="AI47" s="120"/>
      <c r="AJ47" s="120"/>
      <c r="AK47" s="120"/>
      <c r="AL47" s="120"/>
      <c r="AM47" s="120"/>
      <c r="AN47" s="120"/>
      <c r="AO47" s="120"/>
      <c r="AP47" s="124"/>
      <c r="AQ47" s="120"/>
      <c r="AR47" s="120"/>
      <c r="AS47" s="120"/>
      <c r="AT47" s="120"/>
      <c r="AU47" s="120"/>
      <c r="AV47" s="120"/>
      <c r="AW47" s="120"/>
      <c r="AX47" s="121"/>
      <c r="AY47" s="125"/>
      <c r="AZ47" s="124"/>
      <c r="BA47" s="120"/>
      <c r="BB47" s="120"/>
      <c r="BC47" s="120"/>
      <c r="BD47" s="120"/>
      <c r="BE47" s="120">
        <v>0</v>
      </c>
      <c r="BF47" s="120"/>
      <c r="BG47" s="120"/>
      <c r="BH47" s="120"/>
      <c r="BI47" s="120"/>
      <c r="BJ47" s="124"/>
      <c r="BK47" s="120"/>
      <c r="BL47" s="120"/>
      <c r="BM47" s="120"/>
      <c r="BN47" s="120"/>
      <c r="BO47" s="120"/>
      <c r="BP47" s="120"/>
      <c r="BQ47" s="120">
        <v>0</v>
      </c>
      <c r="BR47" s="120"/>
      <c r="BS47" s="120"/>
      <c r="BT47" s="124"/>
      <c r="BU47" s="120"/>
      <c r="BV47" s="120"/>
      <c r="BW47" s="120"/>
      <c r="BX47" s="120"/>
      <c r="BY47" s="120"/>
      <c r="BZ47" s="120"/>
      <c r="CA47" s="120"/>
      <c r="CB47" s="120"/>
      <c r="CC47" s="120">
        <v>0</v>
      </c>
      <c r="CD47" s="811"/>
      <c r="CE47" s="127">
        <f t="shared" si="0"/>
        <v>952</v>
      </c>
    </row>
    <row r="48" spans="1:83" s="410" customFormat="1" ht="14.25" customHeight="1" x14ac:dyDescent="0.4">
      <c r="A48" s="807"/>
      <c r="B48" s="808"/>
      <c r="C48" s="120"/>
      <c r="D48" s="120"/>
      <c r="E48" s="120"/>
      <c r="F48" s="120"/>
      <c r="G48" s="120"/>
      <c r="H48" s="120"/>
      <c r="I48" s="120"/>
      <c r="J48" s="120"/>
      <c r="K48" s="120"/>
      <c r="L48" s="121"/>
      <c r="M48" s="122"/>
      <c r="N48" s="120"/>
      <c r="O48" s="120"/>
      <c r="P48" s="120"/>
      <c r="Q48" s="120"/>
      <c r="R48" s="120"/>
      <c r="S48" s="120"/>
      <c r="T48" s="120"/>
      <c r="U48" s="120"/>
      <c r="V48" s="124"/>
      <c r="W48" s="120"/>
      <c r="X48" s="120"/>
      <c r="Y48" s="120"/>
      <c r="Z48" s="120"/>
      <c r="AA48" s="120"/>
      <c r="AB48" s="120"/>
      <c r="AC48" s="120"/>
      <c r="AD48" s="120"/>
      <c r="AE48" s="120"/>
      <c r="AF48" s="124">
        <v>88</v>
      </c>
      <c r="AG48" s="123" t="s">
        <v>192</v>
      </c>
      <c r="AH48" s="120"/>
      <c r="AI48" s="120"/>
      <c r="AJ48" s="120"/>
      <c r="AK48" s="120"/>
      <c r="AL48" s="120"/>
      <c r="AM48" s="120"/>
      <c r="AN48" s="120"/>
      <c r="AO48" s="120"/>
      <c r="AP48" s="124"/>
      <c r="AQ48" s="120"/>
      <c r="AR48" s="120"/>
      <c r="AS48" s="120"/>
      <c r="AT48" s="120"/>
      <c r="AU48" s="120"/>
      <c r="AV48" s="120"/>
      <c r="AW48" s="120"/>
      <c r="AX48" s="121"/>
      <c r="AY48" s="125"/>
      <c r="AZ48" s="124"/>
      <c r="BA48" s="120"/>
      <c r="BB48" s="120"/>
      <c r="BC48" s="120"/>
      <c r="BD48" s="120"/>
      <c r="BE48" s="120">
        <v>0</v>
      </c>
      <c r="BF48" s="120"/>
      <c r="BG48" s="120"/>
      <c r="BH48" s="120"/>
      <c r="BI48" s="120"/>
      <c r="BJ48" s="124"/>
      <c r="BK48" s="120"/>
      <c r="BL48" s="120"/>
      <c r="BM48" s="120"/>
      <c r="BN48" s="120"/>
      <c r="BO48" s="120"/>
      <c r="BP48" s="120"/>
      <c r="BQ48" s="120">
        <v>0</v>
      </c>
      <c r="BR48" s="120"/>
      <c r="BS48" s="120"/>
      <c r="BT48" s="124"/>
      <c r="BU48" s="120"/>
      <c r="BV48" s="120"/>
      <c r="BW48" s="120"/>
      <c r="BX48" s="120"/>
      <c r="BY48" s="120"/>
      <c r="BZ48" s="120"/>
      <c r="CA48" s="120"/>
      <c r="CB48" s="120"/>
      <c r="CC48" s="120">
        <v>0</v>
      </c>
      <c r="CD48" s="811"/>
      <c r="CE48" s="127">
        <f t="shared" si="0"/>
        <v>88</v>
      </c>
    </row>
    <row r="49" spans="1:83" s="410" customFormat="1" ht="14.25" customHeight="1" thickBot="1" x14ac:dyDescent="0.45">
      <c r="A49" s="809"/>
      <c r="B49" s="810"/>
      <c r="C49" s="168"/>
      <c r="D49" s="168"/>
      <c r="E49" s="168"/>
      <c r="F49" s="168"/>
      <c r="G49" s="168"/>
      <c r="H49" s="168"/>
      <c r="I49" s="168"/>
      <c r="J49" s="168"/>
      <c r="K49" s="168"/>
      <c r="L49" s="169"/>
      <c r="M49" s="134"/>
      <c r="N49" s="168"/>
      <c r="O49" s="168"/>
      <c r="P49" s="168"/>
      <c r="Q49" s="168"/>
      <c r="R49" s="168"/>
      <c r="S49" s="168"/>
      <c r="T49" s="168"/>
      <c r="U49" s="168"/>
      <c r="V49" s="170"/>
      <c r="W49" s="168"/>
      <c r="X49" s="168"/>
      <c r="Y49" s="168"/>
      <c r="Z49" s="168"/>
      <c r="AA49" s="168"/>
      <c r="AB49" s="168"/>
      <c r="AC49" s="168"/>
      <c r="AD49" s="168"/>
      <c r="AE49" s="168"/>
      <c r="AF49" s="170">
        <v>71</v>
      </c>
      <c r="AG49" s="171" t="s">
        <v>193</v>
      </c>
      <c r="AH49" s="168"/>
      <c r="AI49" s="168"/>
      <c r="AJ49" s="168"/>
      <c r="AK49" s="168"/>
      <c r="AL49" s="168"/>
      <c r="AM49" s="168"/>
      <c r="AN49" s="168"/>
      <c r="AO49" s="168"/>
      <c r="AP49" s="170"/>
      <c r="AQ49" s="168"/>
      <c r="AR49" s="168"/>
      <c r="AS49" s="168"/>
      <c r="AT49" s="168"/>
      <c r="AU49" s="168"/>
      <c r="AV49" s="168"/>
      <c r="AW49" s="168"/>
      <c r="AX49" s="169"/>
      <c r="AY49" s="172"/>
      <c r="AZ49" s="170"/>
      <c r="BA49" s="168"/>
      <c r="BB49" s="168"/>
      <c r="BC49" s="168"/>
      <c r="BD49" s="168"/>
      <c r="BE49" s="168">
        <v>0</v>
      </c>
      <c r="BF49" s="168"/>
      <c r="BG49" s="168"/>
      <c r="BH49" s="168"/>
      <c r="BI49" s="168"/>
      <c r="BJ49" s="170"/>
      <c r="BK49" s="168"/>
      <c r="BL49" s="168"/>
      <c r="BM49" s="168"/>
      <c r="BN49" s="168"/>
      <c r="BO49" s="168"/>
      <c r="BP49" s="168"/>
      <c r="BQ49" s="168">
        <v>0</v>
      </c>
      <c r="BR49" s="168"/>
      <c r="BS49" s="168"/>
      <c r="BT49" s="170"/>
      <c r="BU49" s="168"/>
      <c r="BV49" s="168"/>
      <c r="BW49" s="168"/>
      <c r="BX49" s="168"/>
      <c r="BY49" s="168"/>
      <c r="BZ49" s="168"/>
      <c r="CA49" s="168"/>
      <c r="CB49" s="168"/>
      <c r="CC49" s="168">
        <v>0</v>
      </c>
      <c r="CD49" s="812"/>
      <c r="CE49" s="119">
        <f t="shared" si="0"/>
        <v>71</v>
      </c>
    </row>
    <row r="50" spans="1:83" s="410" customFormat="1" ht="14.25" customHeight="1" x14ac:dyDescent="0.4">
      <c r="A50" s="779" t="s">
        <v>194</v>
      </c>
      <c r="B50" s="780"/>
      <c r="C50" s="173"/>
      <c r="D50" s="173"/>
      <c r="E50" s="173"/>
      <c r="F50" s="173"/>
      <c r="G50" s="173"/>
      <c r="H50" s="173"/>
      <c r="I50" s="173"/>
      <c r="J50" s="173"/>
      <c r="K50" s="173"/>
      <c r="L50" s="174"/>
      <c r="M50" s="175"/>
      <c r="N50" s="173"/>
      <c r="O50" s="173"/>
      <c r="P50" s="173"/>
      <c r="Q50" s="173"/>
      <c r="R50" s="173"/>
      <c r="S50" s="173"/>
      <c r="T50" s="173"/>
      <c r="U50" s="173"/>
      <c r="V50" s="176"/>
      <c r="W50" s="173"/>
      <c r="X50" s="173"/>
      <c r="Y50" s="173"/>
      <c r="Z50" s="173"/>
      <c r="AA50" s="173"/>
      <c r="AB50" s="173"/>
      <c r="AC50" s="173"/>
      <c r="AD50" s="173"/>
      <c r="AE50" s="173"/>
      <c r="AF50" s="176"/>
      <c r="AG50" s="173"/>
      <c r="AH50" s="173"/>
      <c r="AI50" s="173"/>
      <c r="AJ50" s="173"/>
      <c r="AK50" s="173"/>
      <c r="AL50" s="173"/>
      <c r="AM50" s="173"/>
      <c r="AN50" s="173"/>
      <c r="AO50" s="173"/>
      <c r="AP50" s="176"/>
      <c r="AQ50" s="173"/>
      <c r="AR50" s="173"/>
      <c r="AS50" s="173"/>
      <c r="AT50" s="173"/>
      <c r="AU50" s="173"/>
      <c r="AV50" s="173"/>
      <c r="AW50" s="173"/>
      <c r="AX50" s="174"/>
      <c r="AY50" s="177"/>
      <c r="AZ50" s="176"/>
      <c r="BA50" s="173"/>
      <c r="BB50" s="173"/>
      <c r="BC50" s="173"/>
      <c r="BD50" s="173"/>
      <c r="BE50" s="173">
        <v>0</v>
      </c>
      <c r="BF50" s="173"/>
      <c r="BG50" s="173"/>
      <c r="BH50" s="173"/>
      <c r="BI50" s="173"/>
      <c r="BJ50" s="176"/>
      <c r="BK50" s="173"/>
      <c r="BL50" s="173"/>
      <c r="BM50" s="173"/>
      <c r="BN50" s="173"/>
      <c r="BO50" s="173"/>
      <c r="BP50" s="173"/>
      <c r="BQ50" s="173">
        <v>0</v>
      </c>
      <c r="BR50" s="173"/>
      <c r="BS50" s="173"/>
      <c r="BT50" s="176"/>
      <c r="BU50" s="173"/>
      <c r="BV50" s="173"/>
      <c r="BW50" s="173"/>
      <c r="BX50" s="173"/>
      <c r="BY50" s="173"/>
      <c r="BZ50" s="173"/>
      <c r="CA50" s="173"/>
      <c r="CB50" s="173"/>
      <c r="CC50" s="173">
        <v>0</v>
      </c>
      <c r="CD50" s="178"/>
      <c r="CE50" s="178">
        <f>SUM(D50:CD50)</f>
        <v>0</v>
      </c>
    </row>
    <row r="51" spans="1:83" s="410" customFormat="1" ht="14.25" customHeight="1" x14ac:dyDescent="0.4">
      <c r="A51" s="751" t="s">
        <v>195</v>
      </c>
      <c r="B51" s="752"/>
      <c r="C51" s="135"/>
      <c r="D51" s="135"/>
      <c r="E51" s="135"/>
      <c r="F51" s="135"/>
      <c r="G51" s="135"/>
      <c r="H51" s="135"/>
      <c r="I51" s="135"/>
      <c r="J51" s="135"/>
      <c r="K51" s="135"/>
      <c r="L51" s="136"/>
      <c r="M51" s="137"/>
      <c r="N51" s="135"/>
      <c r="O51" s="135"/>
      <c r="P51" s="135"/>
      <c r="Q51" s="135"/>
      <c r="R51" s="135"/>
      <c r="S51" s="135"/>
      <c r="T51" s="135"/>
      <c r="U51" s="135"/>
      <c r="V51" s="138"/>
      <c r="W51" s="135"/>
      <c r="X51" s="135"/>
      <c r="Y51" s="135"/>
      <c r="Z51" s="135"/>
      <c r="AA51" s="135"/>
      <c r="AB51" s="135"/>
      <c r="AC51" s="135"/>
      <c r="AD51" s="135" t="s">
        <v>196</v>
      </c>
      <c r="AE51" s="135">
        <v>3234</v>
      </c>
      <c r="AF51" s="138">
        <v>935</v>
      </c>
      <c r="AG51" s="139" t="s">
        <v>197</v>
      </c>
      <c r="AH51" s="135"/>
      <c r="AI51" s="135"/>
      <c r="AJ51" s="135"/>
      <c r="AK51" s="135"/>
      <c r="AL51" s="135"/>
      <c r="AM51" s="135"/>
      <c r="AN51" s="135"/>
      <c r="AO51" s="135"/>
      <c r="AP51" s="138"/>
      <c r="AQ51" s="135"/>
      <c r="AR51" s="135"/>
      <c r="AS51" s="135"/>
      <c r="AT51" s="135"/>
      <c r="AU51" s="135"/>
      <c r="AV51" s="135"/>
      <c r="AW51" s="135"/>
      <c r="AX51" s="136"/>
      <c r="AY51" s="140"/>
      <c r="AZ51" s="138"/>
      <c r="BA51" s="135"/>
      <c r="BB51" s="135"/>
      <c r="BC51" s="135"/>
      <c r="BD51" s="135"/>
      <c r="BE51" s="135">
        <v>0</v>
      </c>
      <c r="BF51" s="135"/>
      <c r="BG51" s="135"/>
      <c r="BH51" s="135"/>
      <c r="BI51" s="135"/>
      <c r="BJ51" s="138"/>
      <c r="BK51" s="135"/>
      <c r="BL51" s="135"/>
      <c r="BM51" s="135"/>
      <c r="BN51" s="135"/>
      <c r="BO51" s="135"/>
      <c r="BP51" s="135"/>
      <c r="BQ51" s="135">
        <v>0</v>
      </c>
      <c r="BR51" s="135"/>
      <c r="BS51" s="135"/>
      <c r="BT51" s="138"/>
      <c r="BU51" s="135"/>
      <c r="BV51" s="135"/>
      <c r="BW51" s="135"/>
      <c r="BX51" s="135"/>
      <c r="BY51" s="135"/>
      <c r="BZ51" s="135"/>
      <c r="CA51" s="135"/>
      <c r="CB51" s="135"/>
      <c r="CC51" s="135">
        <v>0</v>
      </c>
      <c r="CD51" s="757">
        <f>+SUM(CE51:CE52)</f>
        <v>9793</v>
      </c>
      <c r="CE51" s="142">
        <f>SUM($D51:$CC51)</f>
        <v>4169</v>
      </c>
    </row>
    <row r="52" spans="1:83" s="410" customFormat="1" ht="14.25" customHeight="1" x14ac:dyDescent="0.4">
      <c r="A52" s="755"/>
      <c r="B52" s="756"/>
      <c r="C52" s="143"/>
      <c r="D52" s="143"/>
      <c r="E52" s="143"/>
      <c r="F52" s="143"/>
      <c r="G52" s="143"/>
      <c r="H52" s="143"/>
      <c r="I52" s="143"/>
      <c r="J52" s="143"/>
      <c r="K52" s="143"/>
      <c r="L52" s="144"/>
      <c r="M52" s="145"/>
      <c r="N52" s="143"/>
      <c r="O52" s="143"/>
      <c r="P52" s="143"/>
      <c r="Q52" s="143"/>
      <c r="R52" s="143"/>
      <c r="S52" s="143"/>
      <c r="T52" s="143"/>
      <c r="U52" s="143"/>
      <c r="V52" s="146"/>
      <c r="W52" s="143"/>
      <c r="X52" s="143"/>
      <c r="Y52" s="143"/>
      <c r="Z52" s="147" t="s">
        <v>198</v>
      </c>
      <c r="AA52" s="143"/>
      <c r="AB52" s="143"/>
      <c r="AC52" s="143"/>
      <c r="AD52" s="143" t="s">
        <v>199</v>
      </c>
      <c r="AE52" s="143">
        <v>4989</v>
      </c>
      <c r="AF52" s="146">
        <v>635</v>
      </c>
      <c r="AG52" s="147" t="s">
        <v>200</v>
      </c>
      <c r="AH52" s="143"/>
      <c r="AI52" s="143"/>
      <c r="AJ52" s="143"/>
      <c r="AK52" s="143"/>
      <c r="AL52" s="143"/>
      <c r="AM52" s="143"/>
      <c r="AN52" s="143"/>
      <c r="AO52" s="143"/>
      <c r="AP52" s="146"/>
      <c r="AQ52" s="143"/>
      <c r="AR52" s="143"/>
      <c r="AS52" s="143"/>
      <c r="AT52" s="143"/>
      <c r="AU52" s="143"/>
      <c r="AV52" s="143"/>
      <c r="AW52" s="143"/>
      <c r="AX52" s="144"/>
      <c r="AY52" s="148"/>
      <c r="AZ52" s="146"/>
      <c r="BA52" s="143"/>
      <c r="BB52" s="143"/>
      <c r="BC52" s="143"/>
      <c r="BD52" s="143"/>
      <c r="BE52" s="143">
        <v>0</v>
      </c>
      <c r="BF52" s="143"/>
      <c r="BG52" s="143"/>
      <c r="BH52" s="143"/>
      <c r="BI52" s="143"/>
      <c r="BJ52" s="146"/>
      <c r="BK52" s="143"/>
      <c r="BL52" s="143"/>
      <c r="BM52" s="143"/>
      <c r="BN52" s="143"/>
      <c r="BO52" s="143"/>
      <c r="BP52" s="143"/>
      <c r="BQ52" s="143">
        <v>0</v>
      </c>
      <c r="BR52" s="143"/>
      <c r="BS52" s="143"/>
      <c r="BT52" s="146"/>
      <c r="BU52" s="143"/>
      <c r="BV52" s="143"/>
      <c r="BW52" s="143"/>
      <c r="BX52" s="143"/>
      <c r="BY52" s="143"/>
      <c r="BZ52" s="143"/>
      <c r="CA52" s="143"/>
      <c r="CB52" s="143"/>
      <c r="CC52" s="143">
        <v>0</v>
      </c>
      <c r="CD52" s="773"/>
      <c r="CE52" s="150">
        <f>SUM($D52:$CC52)</f>
        <v>5624</v>
      </c>
    </row>
    <row r="53" spans="1:83" s="410" customFormat="1" ht="14.25" customHeight="1" x14ac:dyDescent="0.4">
      <c r="A53" s="751" t="s">
        <v>201</v>
      </c>
      <c r="B53" s="752"/>
      <c r="C53" s="135"/>
      <c r="D53" s="135"/>
      <c r="E53" s="135"/>
      <c r="F53" s="135"/>
      <c r="G53" s="135"/>
      <c r="H53" s="135"/>
      <c r="I53" s="135"/>
      <c r="J53" s="135"/>
      <c r="K53" s="135"/>
      <c r="L53" s="136"/>
      <c r="M53" s="137"/>
      <c r="N53" s="135"/>
      <c r="O53" s="135"/>
      <c r="P53" s="135"/>
      <c r="Q53" s="135"/>
      <c r="R53" s="135"/>
      <c r="S53" s="135"/>
      <c r="T53" s="135"/>
      <c r="U53" s="141"/>
      <c r="V53" s="138"/>
      <c r="W53" s="135"/>
      <c r="X53" s="135"/>
      <c r="Y53" s="135">
        <v>450</v>
      </c>
      <c r="Z53" s="135">
        <v>288</v>
      </c>
      <c r="AA53" s="135">
        <v>412</v>
      </c>
      <c r="AB53" s="135">
        <v>2622</v>
      </c>
      <c r="AC53" s="135">
        <v>466</v>
      </c>
      <c r="AD53" s="135">
        <v>346</v>
      </c>
      <c r="AE53" s="135">
        <v>196</v>
      </c>
      <c r="AF53" s="138">
        <v>868</v>
      </c>
      <c r="AG53" s="135">
        <v>347</v>
      </c>
      <c r="AH53" s="135">
        <v>252</v>
      </c>
      <c r="AI53" s="135">
        <v>822</v>
      </c>
      <c r="AJ53" s="135"/>
      <c r="AK53" s="135">
        <v>1210</v>
      </c>
      <c r="AL53" s="135">
        <v>1526</v>
      </c>
      <c r="AM53" s="135"/>
      <c r="AN53" s="135"/>
      <c r="AO53" s="135"/>
      <c r="AP53" s="138">
        <v>3800</v>
      </c>
      <c r="AQ53" s="135"/>
      <c r="AR53" s="135"/>
      <c r="AS53" s="135"/>
      <c r="AT53" s="135"/>
      <c r="AU53" s="135"/>
      <c r="AV53" s="135"/>
      <c r="AW53" s="135"/>
      <c r="AX53" s="136"/>
      <c r="AY53" s="140"/>
      <c r="AZ53" s="138">
        <v>1000</v>
      </c>
      <c r="BA53" s="135">
        <v>1000</v>
      </c>
      <c r="BB53" s="135">
        <v>1000</v>
      </c>
      <c r="BC53" s="135">
        <v>1000</v>
      </c>
      <c r="BD53" s="135">
        <v>1000</v>
      </c>
      <c r="BE53" s="135">
        <v>1000</v>
      </c>
      <c r="BF53" s="135">
        <v>1000</v>
      </c>
      <c r="BG53" s="135">
        <v>1000</v>
      </c>
      <c r="BH53" s="135">
        <v>1000</v>
      </c>
      <c r="BI53" s="135">
        <v>1000</v>
      </c>
      <c r="BJ53" s="138">
        <v>1000</v>
      </c>
      <c r="BK53" s="135">
        <v>1000</v>
      </c>
      <c r="BL53" s="135">
        <v>1000</v>
      </c>
      <c r="BM53" s="135">
        <v>1000</v>
      </c>
      <c r="BN53" s="135">
        <v>1000</v>
      </c>
      <c r="BO53" s="135">
        <v>1000</v>
      </c>
      <c r="BP53" s="135">
        <v>1000</v>
      </c>
      <c r="BQ53" s="135">
        <v>1000</v>
      </c>
      <c r="BR53" s="135">
        <v>1000</v>
      </c>
      <c r="BS53" s="135">
        <v>1000</v>
      </c>
      <c r="BT53" s="138">
        <v>1000</v>
      </c>
      <c r="BU53" s="135">
        <v>1000</v>
      </c>
      <c r="BV53" s="135">
        <v>1000</v>
      </c>
      <c r="BW53" s="135">
        <v>1000</v>
      </c>
      <c r="BX53" s="135">
        <v>1000</v>
      </c>
      <c r="BY53" s="135">
        <v>1000</v>
      </c>
      <c r="BZ53" s="135">
        <v>1000</v>
      </c>
      <c r="CA53" s="135">
        <v>1000</v>
      </c>
      <c r="CB53" s="135">
        <v>1000</v>
      </c>
      <c r="CC53" s="135">
        <v>1000</v>
      </c>
      <c r="CD53" s="757">
        <f>+SUM(CE53:CE54)</f>
        <v>43949</v>
      </c>
      <c r="CE53" s="142">
        <f>SUM($D53:$CC53)</f>
        <v>43605</v>
      </c>
    </row>
    <row r="54" spans="1:83" s="410" customFormat="1" ht="14.25" customHeight="1" thickBot="1" x14ac:dyDescent="0.45">
      <c r="A54" s="809"/>
      <c r="B54" s="810"/>
      <c r="C54" s="179"/>
      <c r="D54" s="179"/>
      <c r="E54" s="179"/>
      <c r="F54" s="179"/>
      <c r="G54" s="179"/>
      <c r="H54" s="179"/>
      <c r="I54" s="179"/>
      <c r="J54" s="179"/>
      <c r="K54" s="179"/>
      <c r="L54" s="180"/>
      <c r="M54" s="181"/>
      <c r="N54" s="179"/>
      <c r="O54" s="179"/>
      <c r="P54" s="179"/>
      <c r="Q54" s="179"/>
      <c r="R54" s="179"/>
      <c r="S54" s="179"/>
      <c r="T54" s="179"/>
      <c r="U54" s="179"/>
      <c r="V54" s="182"/>
      <c r="W54" s="179"/>
      <c r="X54" s="179"/>
      <c r="Y54" s="179"/>
      <c r="Z54" s="179"/>
      <c r="AA54" s="179"/>
      <c r="AB54" s="179"/>
      <c r="AC54" s="179"/>
      <c r="AD54" s="179"/>
      <c r="AE54" s="179"/>
      <c r="AF54" s="182">
        <v>344</v>
      </c>
      <c r="AG54" s="183" t="s">
        <v>203</v>
      </c>
      <c r="AH54" s="179"/>
      <c r="AI54" s="179"/>
      <c r="AJ54" s="179"/>
      <c r="AK54" s="179"/>
      <c r="AL54" s="179"/>
      <c r="AM54" s="179"/>
      <c r="AN54" s="179"/>
      <c r="AO54" s="179"/>
      <c r="AP54" s="182"/>
      <c r="AQ54" s="179"/>
      <c r="AR54" s="179"/>
      <c r="AS54" s="179"/>
      <c r="AT54" s="179"/>
      <c r="AU54" s="179"/>
      <c r="AV54" s="179"/>
      <c r="AW54" s="183"/>
      <c r="AX54" s="180"/>
      <c r="AY54" s="184"/>
      <c r="AZ54" s="182"/>
      <c r="BA54" s="179"/>
      <c r="BB54" s="179"/>
      <c r="BC54" s="179"/>
      <c r="BD54" s="179"/>
      <c r="BE54" s="179">
        <v>0</v>
      </c>
      <c r="BF54" s="179"/>
      <c r="BG54" s="179"/>
      <c r="BH54" s="179"/>
      <c r="BI54" s="179"/>
      <c r="BJ54" s="182"/>
      <c r="BK54" s="179"/>
      <c r="BL54" s="179"/>
      <c r="BM54" s="179"/>
      <c r="BN54" s="179"/>
      <c r="BO54" s="179"/>
      <c r="BP54" s="179"/>
      <c r="BQ54" s="179">
        <v>0</v>
      </c>
      <c r="BR54" s="179"/>
      <c r="BS54" s="179"/>
      <c r="BT54" s="182"/>
      <c r="BU54" s="179"/>
      <c r="BV54" s="179"/>
      <c r="BW54" s="179"/>
      <c r="BX54" s="179"/>
      <c r="BY54" s="179"/>
      <c r="BZ54" s="179"/>
      <c r="CA54" s="179"/>
      <c r="CB54" s="179"/>
      <c r="CC54" s="179">
        <v>0</v>
      </c>
      <c r="CD54" s="778"/>
      <c r="CE54" s="185">
        <f>SUM($D54:$CC54)</f>
        <v>344</v>
      </c>
    </row>
    <row r="55" spans="1:83" s="410" customFormat="1" ht="14.25" customHeight="1" x14ac:dyDescent="0.4">
      <c r="A55" s="779" t="s">
        <v>204</v>
      </c>
      <c r="B55" s="780"/>
      <c r="C55" s="173"/>
      <c r="D55" s="173"/>
      <c r="E55" s="173"/>
      <c r="F55" s="173"/>
      <c r="G55" s="173"/>
      <c r="H55" s="173"/>
      <c r="I55" s="173"/>
      <c r="J55" s="173"/>
      <c r="K55" s="173"/>
      <c r="L55" s="174"/>
      <c r="M55" s="175"/>
      <c r="N55" s="173"/>
      <c r="O55" s="173"/>
      <c r="P55" s="173"/>
      <c r="Q55" s="173"/>
      <c r="R55" s="173"/>
      <c r="S55" s="173"/>
      <c r="T55" s="173"/>
      <c r="U55" s="173"/>
      <c r="V55" s="176"/>
      <c r="W55" s="173"/>
      <c r="X55" s="173"/>
      <c r="Y55" s="173"/>
      <c r="Z55" s="173"/>
      <c r="AA55" s="173"/>
      <c r="AB55" s="173"/>
      <c r="AC55" s="173"/>
      <c r="AD55" s="173"/>
      <c r="AE55" s="173"/>
      <c r="AF55" s="176"/>
      <c r="AG55" s="173"/>
      <c r="AH55" s="173"/>
      <c r="AI55" s="173"/>
      <c r="AJ55" s="173"/>
      <c r="AK55" s="173"/>
      <c r="AL55" s="173"/>
      <c r="AM55" s="173"/>
      <c r="AN55" s="173"/>
      <c r="AO55" s="173"/>
      <c r="AP55" s="176"/>
      <c r="AQ55" s="173"/>
      <c r="AR55" s="173"/>
      <c r="AS55" s="173"/>
      <c r="AT55" s="173"/>
      <c r="AU55" s="173"/>
      <c r="AV55" s="173"/>
      <c r="AW55" s="173"/>
      <c r="AX55" s="174"/>
      <c r="AY55" s="177"/>
      <c r="AZ55" s="176"/>
      <c r="BA55" s="173"/>
      <c r="BB55" s="173"/>
      <c r="BC55" s="173"/>
      <c r="BD55" s="173"/>
      <c r="BE55" s="173">
        <v>0</v>
      </c>
      <c r="BF55" s="173"/>
      <c r="BG55" s="173"/>
      <c r="BH55" s="173"/>
      <c r="BI55" s="173"/>
      <c r="BJ55" s="176"/>
      <c r="BK55" s="173"/>
      <c r="BL55" s="173"/>
      <c r="BM55" s="173"/>
      <c r="BN55" s="173"/>
      <c r="BO55" s="173"/>
      <c r="BP55" s="173"/>
      <c r="BQ55" s="173">
        <v>0</v>
      </c>
      <c r="BR55" s="173"/>
      <c r="BS55" s="173"/>
      <c r="BT55" s="176"/>
      <c r="BU55" s="173"/>
      <c r="BV55" s="173"/>
      <c r="BW55" s="173"/>
      <c r="BX55" s="173"/>
      <c r="BY55" s="173"/>
      <c r="BZ55" s="173"/>
      <c r="CA55" s="173"/>
      <c r="CB55" s="173"/>
      <c r="CC55" s="173">
        <v>0</v>
      </c>
      <c r="CD55" s="178"/>
      <c r="CE55" s="178">
        <f>SUM(D55:CD55)</f>
        <v>0</v>
      </c>
    </row>
    <row r="56" spans="1:83" s="410" customFormat="1" ht="14.25" customHeight="1" x14ac:dyDescent="0.4">
      <c r="A56" s="759" t="s">
        <v>205</v>
      </c>
      <c r="B56" s="767"/>
      <c r="C56" s="95"/>
      <c r="D56" s="95"/>
      <c r="E56" s="95"/>
      <c r="F56" s="95"/>
      <c r="G56" s="95"/>
      <c r="H56" s="95"/>
      <c r="I56" s="95"/>
      <c r="J56" s="95"/>
      <c r="K56" s="95"/>
      <c r="L56" s="96"/>
      <c r="M56" s="97"/>
      <c r="N56" s="95"/>
      <c r="O56" s="95"/>
      <c r="P56" s="95"/>
      <c r="Q56" s="95"/>
      <c r="R56" s="95"/>
      <c r="S56" s="95"/>
      <c r="T56" s="95"/>
      <c r="U56" s="95"/>
      <c r="V56" s="98"/>
      <c r="W56" s="95"/>
      <c r="X56" s="95"/>
      <c r="Y56" s="95"/>
      <c r="Z56" s="95"/>
      <c r="AA56" s="95"/>
      <c r="AB56" s="95"/>
      <c r="AC56" s="95"/>
      <c r="AD56" s="95" t="s">
        <v>206</v>
      </c>
      <c r="AE56" s="95">
        <v>73</v>
      </c>
      <c r="AF56" s="98"/>
      <c r="AG56" s="95" t="s">
        <v>207</v>
      </c>
      <c r="AH56" s="95"/>
      <c r="AI56" s="95" t="s">
        <v>207</v>
      </c>
      <c r="AJ56" s="95"/>
      <c r="AK56" s="95" t="s">
        <v>208</v>
      </c>
      <c r="AL56" s="95">
        <v>1523</v>
      </c>
      <c r="AM56" s="108" t="s">
        <v>513</v>
      </c>
      <c r="AN56" s="95"/>
      <c r="AO56" s="95"/>
      <c r="AP56" s="98"/>
      <c r="AQ56" s="95"/>
      <c r="AR56" s="95"/>
      <c r="AS56" s="95"/>
      <c r="AT56" s="95"/>
      <c r="AU56" s="95"/>
      <c r="AV56" s="95"/>
      <c r="AW56" s="95"/>
      <c r="AX56" s="96"/>
      <c r="AY56" s="99"/>
      <c r="AZ56" s="98"/>
      <c r="BA56" s="95"/>
      <c r="BB56" s="95"/>
      <c r="BC56" s="95"/>
      <c r="BD56" s="95"/>
      <c r="BE56" s="95">
        <v>0</v>
      </c>
      <c r="BF56" s="95"/>
      <c r="BG56" s="95"/>
      <c r="BH56" s="95"/>
      <c r="BI56" s="95"/>
      <c r="BJ56" s="98"/>
      <c r="BK56" s="95"/>
      <c r="BL56" s="95"/>
      <c r="BM56" s="95"/>
      <c r="BN56" s="95"/>
      <c r="BO56" s="95"/>
      <c r="BP56" s="95"/>
      <c r="BQ56" s="95">
        <v>0</v>
      </c>
      <c r="BR56" s="95"/>
      <c r="BS56" s="95"/>
      <c r="BT56" s="98"/>
      <c r="BU56" s="95"/>
      <c r="BV56" s="95"/>
      <c r="BW56" s="95"/>
      <c r="BX56" s="95"/>
      <c r="BY56" s="95"/>
      <c r="BZ56" s="95"/>
      <c r="CA56" s="95"/>
      <c r="CB56" s="95"/>
      <c r="CC56" s="95">
        <v>0</v>
      </c>
      <c r="CD56" s="101">
        <f>+CE56</f>
        <v>1596</v>
      </c>
      <c r="CE56" s="101">
        <f>SUM($D56:$CC56)</f>
        <v>1596</v>
      </c>
    </row>
    <row r="57" spans="1:83" s="410" customFormat="1" ht="14.25" customHeight="1" x14ac:dyDescent="0.4">
      <c r="A57" s="759" t="s">
        <v>209</v>
      </c>
      <c r="B57" s="767"/>
      <c r="C57" s="95"/>
      <c r="D57" s="95"/>
      <c r="E57" s="95"/>
      <c r="F57" s="95"/>
      <c r="G57" s="95"/>
      <c r="H57" s="95"/>
      <c r="I57" s="95"/>
      <c r="J57" s="95"/>
      <c r="K57" s="95"/>
      <c r="L57" s="96"/>
      <c r="M57" s="97"/>
      <c r="N57" s="95"/>
      <c r="O57" s="95"/>
      <c r="P57" s="95"/>
      <c r="Q57" s="95"/>
      <c r="R57" s="95"/>
      <c r="S57" s="95"/>
      <c r="T57" s="95"/>
      <c r="U57" s="95"/>
      <c r="V57" s="98"/>
      <c r="W57" s="95"/>
      <c r="X57" s="95"/>
      <c r="Y57" s="95"/>
      <c r="Z57" s="95"/>
      <c r="AA57" s="95"/>
      <c r="AB57" s="95"/>
      <c r="AC57" s="95">
        <v>199</v>
      </c>
      <c r="AD57" s="95">
        <v>399</v>
      </c>
      <c r="AE57" s="95">
        <v>99</v>
      </c>
      <c r="AF57" s="98">
        <v>1631</v>
      </c>
      <c r="AG57" s="95">
        <v>995</v>
      </c>
      <c r="AH57" s="95">
        <v>209</v>
      </c>
      <c r="AI57" s="95">
        <v>782</v>
      </c>
      <c r="AJ57" s="95"/>
      <c r="AK57" s="95">
        <v>360</v>
      </c>
      <c r="AL57" s="95">
        <v>1000</v>
      </c>
      <c r="AM57" s="95"/>
      <c r="AN57" s="95"/>
      <c r="AO57" s="95"/>
      <c r="AP57" s="98"/>
      <c r="AQ57" s="95"/>
      <c r="AR57" s="95"/>
      <c r="AS57" s="95"/>
      <c r="AT57" s="95"/>
      <c r="AU57" s="95"/>
      <c r="AV57" s="95"/>
      <c r="AW57" s="95"/>
      <c r="AX57" s="96"/>
      <c r="AY57" s="99"/>
      <c r="AZ57" s="98"/>
      <c r="BA57" s="95"/>
      <c r="BB57" s="95"/>
      <c r="BC57" s="95"/>
      <c r="BD57" s="95"/>
      <c r="BE57" s="95">
        <v>0</v>
      </c>
      <c r="BF57" s="95"/>
      <c r="BG57" s="95"/>
      <c r="BH57" s="95"/>
      <c r="BI57" s="95"/>
      <c r="BJ57" s="98"/>
      <c r="BK57" s="95"/>
      <c r="BL57" s="95"/>
      <c r="BM57" s="95"/>
      <c r="BN57" s="95"/>
      <c r="BO57" s="95"/>
      <c r="BP57" s="95"/>
      <c r="BQ57" s="95">
        <v>0</v>
      </c>
      <c r="BR57" s="95"/>
      <c r="BS57" s="95"/>
      <c r="BT57" s="98"/>
      <c r="BU57" s="95"/>
      <c r="BV57" s="95"/>
      <c r="BW57" s="95"/>
      <c r="BX57" s="95"/>
      <c r="BY57" s="95"/>
      <c r="BZ57" s="95"/>
      <c r="CA57" s="95"/>
      <c r="CB57" s="95"/>
      <c r="CC57" s="95">
        <v>0</v>
      </c>
      <c r="CD57" s="101">
        <f>+CE57</f>
        <v>5674</v>
      </c>
      <c r="CE57" s="101">
        <f>SUM($D57:$CC57)</f>
        <v>5674</v>
      </c>
    </row>
    <row r="58" spans="1:83" s="410" customFormat="1" ht="14.25" customHeight="1" thickBot="1" x14ac:dyDescent="0.45">
      <c r="A58" s="759"/>
      <c r="B58" s="760"/>
      <c r="C58" s="186"/>
      <c r="D58" s="187"/>
      <c r="E58" s="187"/>
      <c r="F58" s="187"/>
      <c r="G58" s="187"/>
      <c r="H58" s="187"/>
      <c r="I58" s="187"/>
      <c r="J58" s="187"/>
      <c r="K58" s="187"/>
      <c r="L58" s="188"/>
      <c r="M58" s="186"/>
      <c r="N58" s="187"/>
      <c r="O58" s="187"/>
      <c r="P58" s="187"/>
      <c r="Q58" s="187"/>
      <c r="R58" s="187"/>
      <c r="S58" s="187"/>
      <c r="T58" s="187"/>
      <c r="U58" s="187"/>
      <c r="V58" s="189"/>
      <c r="W58" s="190"/>
      <c r="X58" s="187"/>
      <c r="Y58" s="187"/>
      <c r="Z58" s="187"/>
      <c r="AA58" s="187"/>
      <c r="AB58" s="187"/>
      <c r="AC58" s="187"/>
      <c r="AD58" s="187"/>
      <c r="AE58" s="429" t="s">
        <v>210</v>
      </c>
      <c r="AF58" s="189"/>
      <c r="AG58" s="190"/>
      <c r="AH58" s="187"/>
      <c r="AI58" s="187"/>
      <c r="AJ58" s="187"/>
      <c r="AK58" s="187"/>
      <c r="AL58" s="187"/>
      <c r="AM58" s="187"/>
      <c r="AN58" s="187"/>
      <c r="AO58" s="187"/>
      <c r="AP58" s="189"/>
      <c r="AQ58" s="190"/>
      <c r="AR58" s="187"/>
      <c r="AS58" s="187"/>
      <c r="AT58" s="187"/>
      <c r="AU58" s="187"/>
      <c r="AV58" s="187"/>
      <c r="AW58" s="190"/>
      <c r="AX58" s="188"/>
      <c r="AY58" s="191"/>
      <c r="AZ58" s="189"/>
      <c r="BA58" s="190"/>
      <c r="BB58" s="187"/>
      <c r="BC58" s="187"/>
      <c r="BD58" s="187"/>
      <c r="BE58" s="187">
        <v>0</v>
      </c>
      <c r="BF58" s="187"/>
      <c r="BG58" s="187"/>
      <c r="BH58" s="187"/>
      <c r="BI58" s="187"/>
      <c r="BJ58" s="189"/>
      <c r="BK58" s="190"/>
      <c r="BL58" s="187"/>
      <c r="BM58" s="187"/>
      <c r="BN58" s="187"/>
      <c r="BO58" s="187"/>
      <c r="BP58" s="188"/>
      <c r="BQ58" s="187">
        <v>0</v>
      </c>
      <c r="BR58" s="187"/>
      <c r="BS58" s="187"/>
      <c r="BT58" s="189"/>
      <c r="BU58" s="190"/>
      <c r="BV58" s="187"/>
      <c r="BW58" s="187"/>
      <c r="BX58" s="187"/>
      <c r="BY58" s="187"/>
      <c r="BZ58" s="187"/>
      <c r="CA58" s="187"/>
      <c r="CB58" s="187"/>
      <c r="CC58" s="189">
        <v>0</v>
      </c>
      <c r="CD58" s="101"/>
      <c r="CE58" s="101">
        <f>SUM(D58:CD58)</f>
        <v>0</v>
      </c>
    </row>
    <row r="59" spans="1:83" ht="14.25" customHeight="1" thickTop="1" x14ac:dyDescent="0.4">
      <c r="A59" s="761" t="s">
        <v>211</v>
      </c>
      <c r="B59" s="804"/>
      <c r="C59" s="192">
        <f t="shared" ref="C59:BN59" si="1">SUM(C10:C58)</f>
        <v>0</v>
      </c>
      <c r="D59" s="192">
        <f t="shared" si="1"/>
        <v>0</v>
      </c>
      <c r="E59" s="192">
        <f t="shared" si="1"/>
        <v>0</v>
      </c>
      <c r="F59" s="192">
        <f t="shared" si="1"/>
        <v>0</v>
      </c>
      <c r="G59" s="192">
        <f t="shared" si="1"/>
        <v>0</v>
      </c>
      <c r="H59" s="192">
        <f t="shared" si="1"/>
        <v>3490</v>
      </c>
      <c r="I59" s="192">
        <f t="shared" si="1"/>
        <v>0</v>
      </c>
      <c r="J59" s="192">
        <f t="shared" si="1"/>
        <v>0</v>
      </c>
      <c r="K59" s="192">
        <f t="shared" si="1"/>
        <v>3649</v>
      </c>
      <c r="L59" s="193">
        <f t="shared" si="1"/>
        <v>0</v>
      </c>
      <c r="M59" s="194">
        <f t="shared" si="1"/>
        <v>0</v>
      </c>
      <c r="N59" s="192">
        <f t="shared" si="1"/>
        <v>179159</v>
      </c>
      <c r="O59" s="192">
        <f t="shared" si="1"/>
        <v>0</v>
      </c>
      <c r="P59" s="192">
        <f t="shared" si="1"/>
        <v>0</v>
      </c>
      <c r="Q59" s="192">
        <f t="shared" si="1"/>
        <v>12715</v>
      </c>
      <c r="R59" s="192">
        <f t="shared" si="1"/>
        <v>0</v>
      </c>
      <c r="S59" s="192">
        <f t="shared" si="1"/>
        <v>0</v>
      </c>
      <c r="T59" s="192">
        <f t="shared" si="1"/>
        <v>5000</v>
      </c>
      <c r="U59" s="192">
        <f t="shared" si="1"/>
        <v>189982</v>
      </c>
      <c r="V59" s="193">
        <f t="shared" si="1"/>
        <v>9425</v>
      </c>
      <c r="W59" s="194">
        <f t="shared" si="1"/>
        <v>6180</v>
      </c>
      <c r="X59" s="192">
        <f t="shared" si="1"/>
        <v>0</v>
      </c>
      <c r="Y59" s="192">
        <f t="shared" si="1"/>
        <v>6768</v>
      </c>
      <c r="Z59" s="192">
        <f t="shared" si="1"/>
        <v>58059</v>
      </c>
      <c r="AA59" s="192">
        <f t="shared" si="1"/>
        <v>28212</v>
      </c>
      <c r="AB59" s="192">
        <f t="shared" si="1"/>
        <v>5155</v>
      </c>
      <c r="AC59" s="192">
        <f t="shared" si="1"/>
        <v>703</v>
      </c>
      <c r="AD59" s="192">
        <f t="shared" si="1"/>
        <v>6379</v>
      </c>
      <c r="AE59" s="192">
        <f t="shared" si="1"/>
        <v>16084</v>
      </c>
      <c r="AF59" s="193">
        <f t="shared" si="1"/>
        <v>244557</v>
      </c>
      <c r="AG59" s="194">
        <f t="shared" si="1"/>
        <v>2357</v>
      </c>
      <c r="AH59" s="192">
        <f t="shared" si="1"/>
        <v>461</v>
      </c>
      <c r="AI59" s="192">
        <f t="shared" si="1"/>
        <v>3273</v>
      </c>
      <c r="AJ59" s="192">
        <f t="shared" si="1"/>
        <v>2169</v>
      </c>
      <c r="AK59" s="192">
        <f t="shared" si="1"/>
        <v>1738</v>
      </c>
      <c r="AL59" s="192">
        <f t="shared" si="1"/>
        <v>55189</v>
      </c>
      <c r="AM59" s="192">
        <f t="shared" si="1"/>
        <v>2520</v>
      </c>
      <c r="AN59" s="192">
        <f t="shared" si="1"/>
        <v>3032</v>
      </c>
      <c r="AO59" s="192">
        <f t="shared" si="1"/>
        <v>5111</v>
      </c>
      <c r="AP59" s="193">
        <f t="shared" si="1"/>
        <v>4348</v>
      </c>
      <c r="AQ59" s="194">
        <f t="shared" si="1"/>
        <v>4811</v>
      </c>
      <c r="AR59" s="192">
        <f t="shared" si="1"/>
        <v>116757</v>
      </c>
      <c r="AS59" s="192">
        <f t="shared" si="1"/>
        <v>132628.00000000003</v>
      </c>
      <c r="AT59" s="192">
        <f t="shared" si="1"/>
        <v>8934</v>
      </c>
      <c r="AU59" s="192">
        <f t="shared" si="1"/>
        <v>1752</v>
      </c>
      <c r="AV59" s="192">
        <f t="shared" si="1"/>
        <v>17488</v>
      </c>
      <c r="AW59" s="192">
        <f t="shared" si="1"/>
        <v>382</v>
      </c>
      <c r="AX59" s="195">
        <f t="shared" si="1"/>
        <v>0</v>
      </c>
      <c r="AY59" s="196">
        <f>SUM(AY10:AY58)</f>
        <v>20640</v>
      </c>
      <c r="AZ59" s="193">
        <f t="shared" si="1"/>
        <v>6500</v>
      </c>
      <c r="BA59" s="194">
        <f t="shared" si="1"/>
        <v>1000</v>
      </c>
      <c r="BB59" s="192">
        <f t="shared" si="1"/>
        <v>1000</v>
      </c>
      <c r="BC59" s="192">
        <f t="shared" si="1"/>
        <v>1000</v>
      </c>
      <c r="BD59" s="192">
        <f t="shared" si="1"/>
        <v>1000</v>
      </c>
      <c r="BE59" s="197">
        <f t="shared" si="1"/>
        <v>229000</v>
      </c>
      <c r="BF59" s="192">
        <f t="shared" si="1"/>
        <v>1000</v>
      </c>
      <c r="BG59" s="192">
        <f t="shared" si="1"/>
        <v>1000</v>
      </c>
      <c r="BH59" s="192">
        <f t="shared" si="1"/>
        <v>2500</v>
      </c>
      <c r="BI59" s="192">
        <f t="shared" si="1"/>
        <v>1200</v>
      </c>
      <c r="BJ59" s="193">
        <f t="shared" si="1"/>
        <v>401000</v>
      </c>
      <c r="BK59" s="194">
        <f t="shared" si="1"/>
        <v>1000</v>
      </c>
      <c r="BL59" s="192">
        <f t="shared" si="1"/>
        <v>1000</v>
      </c>
      <c r="BM59" s="192">
        <f t="shared" si="1"/>
        <v>1000</v>
      </c>
      <c r="BN59" s="192">
        <f t="shared" si="1"/>
        <v>1000</v>
      </c>
      <c r="BO59" s="192">
        <f t="shared" ref="BO59:CE59" si="2">SUM(BO10:BO58)</f>
        <v>1000</v>
      </c>
      <c r="BP59" s="192">
        <f t="shared" si="2"/>
        <v>1000</v>
      </c>
      <c r="BQ59" s="197">
        <f t="shared" si="2"/>
        <v>242000</v>
      </c>
      <c r="BR59" s="192">
        <f t="shared" si="2"/>
        <v>1000</v>
      </c>
      <c r="BS59" s="192">
        <f t="shared" si="2"/>
        <v>1000</v>
      </c>
      <c r="BT59" s="193">
        <f t="shared" si="2"/>
        <v>1500</v>
      </c>
      <c r="BU59" s="194">
        <f t="shared" si="2"/>
        <v>1000</v>
      </c>
      <c r="BV59" s="192">
        <f t="shared" si="2"/>
        <v>1000</v>
      </c>
      <c r="BW59" s="192">
        <f t="shared" si="2"/>
        <v>10000</v>
      </c>
      <c r="BX59" s="192">
        <f t="shared" si="2"/>
        <v>63400</v>
      </c>
      <c r="BY59" s="192">
        <f t="shared" si="2"/>
        <v>1000</v>
      </c>
      <c r="BZ59" s="198">
        <f t="shared" si="2"/>
        <v>1000</v>
      </c>
      <c r="CA59" s="192">
        <f t="shared" si="2"/>
        <v>1000</v>
      </c>
      <c r="CB59" s="192">
        <f t="shared" si="2"/>
        <v>1000</v>
      </c>
      <c r="CC59" s="198">
        <f t="shared" si="2"/>
        <v>489000</v>
      </c>
      <c r="CD59" s="199">
        <f t="shared" si="2"/>
        <v>2625207</v>
      </c>
      <c r="CE59" s="199">
        <f t="shared" si="2"/>
        <v>2625207</v>
      </c>
    </row>
    <row r="60" spans="1:83" ht="14.25" customHeight="1" x14ac:dyDescent="0.4">
      <c r="A60" s="200" t="s">
        <v>212</v>
      </c>
      <c r="B60" s="201"/>
      <c r="C60" s="202"/>
      <c r="D60" s="202"/>
      <c r="E60" s="202"/>
      <c r="F60" s="202"/>
      <c r="G60" s="202"/>
      <c r="H60" s="202"/>
      <c r="I60" s="202"/>
      <c r="J60" s="202"/>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2"/>
      <c r="AP60" s="202"/>
      <c r="AQ60" s="202"/>
      <c r="AR60" s="202"/>
      <c r="AS60" s="202"/>
      <c r="AT60" s="202"/>
      <c r="AU60" s="202"/>
      <c r="AV60" s="202"/>
      <c r="AW60" s="202"/>
      <c r="AX60" s="202"/>
      <c r="AY60" s="203"/>
      <c r="AZ60" s="202"/>
      <c r="BA60" s="202"/>
      <c r="BB60" s="202"/>
      <c r="BC60" s="202"/>
      <c r="BD60" s="202"/>
      <c r="BE60" s="202"/>
      <c r="BF60" s="202"/>
      <c r="BG60" s="202"/>
      <c r="BH60" s="202"/>
      <c r="BI60" s="202"/>
      <c r="BJ60" s="202"/>
      <c r="BK60" s="202"/>
      <c r="BL60" s="202"/>
      <c r="BM60" s="202"/>
      <c r="BN60" s="202"/>
      <c r="BO60" s="202"/>
      <c r="BP60" s="202"/>
      <c r="BQ60" s="202"/>
      <c r="BR60" s="202"/>
      <c r="BS60" s="202"/>
      <c r="BT60" s="202"/>
      <c r="BU60" s="202"/>
      <c r="BV60" s="202"/>
      <c r="BW60" s="202"/>
      <c r="BX60" s="202"/>
      <c r="BY60" s="202"/>
      <c r="BZ60" s="202"/>
      <c r="CA60" s="202"/>
      <c r="CB60" s="202"/>
      <c r="CC60" s="202"/>
      <c r="CD60" s="204"/>
      <c r="CE60" s="204"/>
    </row>
    <row r="61" spans="1:83" ht="14.25" customHeight="1" x14ac:dyDescent="0.4">
      <c r="A61" s="798" t="s">
        <v>213</v>
      </c>
      <c r="B61" s="799"/>
      <c r="C61" s="91" t="s">
        <v>212</v>
      </c>
      <c r="D61" s="91"/>
      <c r="E61" s="91"/>
      <c r="F61" s="91"/>
      <c r="G61" s="91"/>
      <c r="H61" s="91"/>
      <c r="I61" s="91"/>
      <c r="J61" s="91"/>
      <c r="K61" s="91"/>
      <c r="L61" s="91"/>
      <c r="M61" s="91"/>
      <c r="N61" s="91"/>
      <c r="O61" s="91"/>
      <c r="P61" s="91"/>
      <c r="Q61" s="91"/>
      <c r="R61" s="91"/>
      <c r="S61" s="91"/>
      <c r="T61" s="91"/>
      <c r="U61" s="91"/>
      <c r="V61" s="91"/>
      <c r="W61" s="91"/>
      <c r="X61" s="91"/>
      <c r="Y61" s="91" t="s">
        <v>214</v>
      </c>
      <c r="Z61" s="91"/>
      <c r="AA61" s="91"/>
      <c r="AB61" s="91"/>
      <c r="AC61" s="91"/>
      <c r="AD61" s="91"/>
      <c r="AE61" s="91"/>
      <c r="AF61" s="91"/>
      <c r="AG61" s="91"/>
      <c r="AH61" s="91"/>
      <c r="AI61" s="91"/>
      <c r="AJ61" s="91"/>
      <c r="AK61" s="91"/>
      <c r="AL61" s="91"/>
      <c r="AM61" s="91"/>
      <c r="AN61" s="91"/>
      <c r="AO61" s="91"/>
      <c r="AP61" s="91"/>
      <c r="AQ61" s="91"/>
      <c r="AR61" s="91"/>
      <c r="AS61" s="91"/>
      <c r="AT61" s="91"/>
      <c r="AU61" s="91"/>
      <c r="AV61" s="91"/>
      <c r="AW61" s="91" t="s">
        <v>212</v>
      </c>
      <c r="AX61" s="91"/>
      <c r="AY61" s="93"/>
      <c r="AZ61" s="91"/>
      <c r="BA61" s="91"/>
      <c r="BB61" s="91"/>
      <c r="BC61" s="91"/>
      <c r="BD61" s="91"/>
      <c r="BE61" s="91"/>
      <c r="BF61" s="91"/>
      <c r="BG61" s="91"/>
      <c r="BH61" s="91"/>
      <c r="BI61" s="91"/>
      <c r="BJ61" s="91"/>
      <c r="BK61" s="91"/>
      <c r="BL61" s="91"/>
      <c r="BM61" s="91"/>
      <c r="BN61" s="91"/>
      <c r="BO61" s="91"/>
      <c r="BP61" s="91"/>
      <c r="BQ61" s="91"/>
      <c r="BR61" s="91"/>
      <c r="BS61" s="91"/>
      <c r="BT61" s="91"/>
      <c r="BU61" s="91"/>
      <c r="BV61" s="91"/>
      <c r="BW61" s="91"/>
      <c r="BX61" s="91"/>
      <c r="BY61" s="91"/>
      <c r="BZ61" s="91"/>
      <c r="CA61" s="91"/>
      <c r="CB61" s="91"/>
      <c r="CC61" s="91"/>
      <c r="CD61" s="94"/>
      <c r="CE61" s="94"/>
    </row>
    <row r="62" spans="1:83" ht="14.25" customHeight="1" x14ac:dyDescent="0.4">
      <c r="A62" s="802" t="s">
        <v>215</v>
      </c>
      <c r="B62" s="803"/>
      <c r="C62" s="95"/>
      <c r="D62" s="95"/>
      <c r="E62" s="95"/>
      <c r="F62" s="95"/>
      <c r="G62" s="95"/>
      <c r="H62" s="95"/>
      <c r="I62" s="95"/>
      <c r="J62" s="95"/>
      <c r="K62" s="95"/>
      <c r="L62" s="96"/>
      <c r="M62" s="97"/>
      <c r="N62" s="95"/>
      <c r="O62" s="95"/>
      <c r="P62" s="95"/>
      <c r="Q62" s="95"/>
      <c r="R62" s="95"/>
      <c r="S62" s="95"/>
      <c r="T62" s="95"/>
      <c r="U62" s="95"/>
      <c r="V62" s="98"/>
      <c r="W62" s="108" t="s">
        <v>642</v>
      </c>
      <c r="X62" s="95"/>
      <c r="Y62" s="108" t="s">
        <v>641</v>
      </c>
      <c r="Z62" s="95"/>
      <c r="AA62" s="95"/>
      <c r="AB62" s="95"/>
      <c r="AC62" s="108" t="s">
        <v>649</v>
      </c>
      <c r="AD62" s="95"/>
      <c r="AE62" s="95"/>
      <c r="AF62" s="103" t="s">
        <v>216</v>
      </c>
      <c r="AG62" s="95"/>
      <c r="AH62" s="95"/>
      <c r="AI62" s="95"/>
      <c r="AJ62" s="95"/>
      <c r="AK62" s="95"/>
      <c r="AL62" s="95"/>
      <c r="AM62" s="108" t="s">
        <v>667</v>
      </c>
      <c r="AN62" s="95"/>
      <c r="AO62" s="95"/>
      <c r="AP62" s="98"/>
      <c r="AQ62" s="95"/>
      <c r="AR62" s="95"/>
      <c r="AS62" s="95"/>
      <c r="AT62" s="95"/>
      <c r="AU62" s="95"/>
      <c r="AV62" s="95"/>
      <c r="AW62" s="108"/>
      <c r="AX62" s="96"/>
      <c r="AY62" s="99"/>
      <c r="AZ62" s="98"/>
      <c r="BA62" s="95"/>
      <c r="BB62" s="95"/>
      <c r="BC62" s="95"/>
      <c r="BD62" s="95"/>
      <c r="BE62" s="95"/>
      <c r="BF62" s="95"/>
      <c r="BG62" s="95"/>
      <c r="BH62" s="95"/>
      <c r="BI62" s="95"/>
      <c r="BJ62" s="98"/>
      <c r="BK62" s="95"/>
      <c r="BL62" s="95"/>
      <c r="BM62" s="95"/>
      <c r="BN62" s="95"/>
      <c r="BO62" s="95"/>
      <c r="BP62" s="95"/>
      <c r="BQ62" s="95"/>
      <c r="BR62" s="95"/>
      <c r="BS62" s="95"/>
      <c r="BT62" s="98"/>
      <c r="BU62" s="95"/>
      <c r="BV62" s="95"/>
      <c r="BW62" s="95"/>
      <c r="BX62" s="95"/>
      <c r="BY62" s="95"/>
      <c r="BZ62" s="95"/>
      <c r="CA62" s="95"/>
      <c r="CB62" s="95"/>
      <c r="CC62" s="95"/>
      <c r="CD62" s="101">
        <f>SUM(C62:CC62)</f>
        <v>0</v>
      </c>
      <c r="CE62" s="101">
        <f>SUM(D62:CD62)</f>
        <v>0</v>
      </c>
    </row>
    <row r="63" spans="1:83" s="410" customFormat="1" ht="14.25" customHeight="1" x14ac:dyDescent="0.4">
      <c r="A63" s="751" t="s">
        <v>217</v>
      </c>
      <c r="B63" s="789"/>
      <c r="C63" s="135"/>
      <c r="D63" s="135"/>
      <c r="E63" s="135"/>
      <c r="F63" s="135"/>
      <c r="G63" s="135"/>
      <c r="H63" s="135"/>
      <c r="I63" s="135"/>
      <c r="J63" s="135"/>
      <c r="K63" s="135"/>
      <c r="L63" s="136"/>
      <c r="M63" s="137"/>
      <c r="N63" s="135"/>
      <c r="O63" s="135"/>
      <c r="P63" s="135"/>
      <c r="Q63" s="135"/>
      <c r="R63" s="135"/>
      <c r="S63" s="135" t="s">
        <v>638</v>
      </c>
      <c r="T63" s="135">
        <v>4967</v>
      </c>
      <c r="U63" s="135"/>
      <c r="V63" s="138">
        <v>2480</v>
      </c>
      <c r="W63" s="135">
        <v>3200</v>
      </c>
      <c r="X63" s="205"/>
      <c r="Y63" s="135">
        <v>2400</v>
      </c>
      <c r="Z63" s="206">
        <v>3378</v>
      </c>
      <c r="AA63" s="444" t="s">
        <v>648</v>
      </c>
      <c r="AB63" s="135"/>
      <c r="AC63" s="135">
        <v>584</v>
      </c>
      <c r="AD63" s="135">
        <v>1197</v>
      </c>
      <c r="AE63" s="135">
        <v>37</v>
      </c>
      <c r="AF63" s="138"/>
      <c r="AG63" s="135">
        <v>1964</v>
      </c>
      <c r="AH63" s="135"/>
      <c r="AI63" s="135">
        <v>4398</v>
      </c>
      <c r="AJ63" s="139" t="s">
        <v>218</v>
      </c>
      <c r="AK63" s="135"/>
      <c r="AL63" s="135"/>
      <c r="AM63" s="135">
        <v>3968</v>
      </c>
      <c r="AN63" s="135">
        <v>58737</v>
      </c>
      <c r="AO63" s="135"/>
      <c r="AP63" s="138"/>
      <c r="AQ63" s="135"/>
      <c r="AR63" s="135"/>
      <c r="AS63" s="135"/>
      <c r="AT63" s="135"/>
      <c r="AU63" s="135" t="s">
        <v>673</v>
      </c>
      <c r="AV63" s="135">
        <v>1782</v>
      </c>
      <c r="AW63" s="135">
        <v>309000</v>
      </c>
      <c r="AX63" s="453"/>
      <c r="AY63" s="140"/>
      <c r="AZ63" s="138"/>
      <c r="BA63" s="135"/>
      <c r="BB63" s="135">
        <v>2200</v>
      </c>
      <c r="BC63" s="139" t="s">
        <v>676</v>
      </c>
      <c r="BD63" s="135"/>
      <c r="BE63" s="135"/>
      <c r="BF63" s="135"/>
      <c r="BG63" s="135">
        <v>2200</v>
      </c>
      <c r="BH63" s="139" t="s">
        <v>676</v>
      </c>
      <c r="BI63" s="135"/>
      <c r="BJ63" s="138"/>
      <c r="BK63" s="135"/>
      <c r="BL63" s="135">
        <v>2200</v>
      </c>
      <c r="BM63" s="139" t="s">
        <v>676</v>
      </c>
      <c r="BN63" s="135"/>
      <c r="BO63" s="135"/>
      <c r="BP63" s="135"/>
      <c r="BQ63" s="135">
        <v>2200</v>
      </c>
      <c r="BR63" s="139" t="s">
        <v>676</v>
      </c>
      <c r="BS63" s="135"/>
      <c r="BT63" s="138"/>
      <c r="BU63" s="135"/>
      <c r="BV63" s="135">
        <v>2200</v>
      </c>
      <c r="BW63" s="139" t="s">
        <v>676</v>
      </c>
      <c r="BX63" s="135"/>
      <c r="BY63" s="135"/>
      <c r="BZ63" s="135"/>
      <c r="CA63" s="135">
        <v>2200</v>
      </c>
      <c r="CB63" s="139"/>
      <c r="CC63" s="135"/>
      <c r="CD63" s="757">
        <f>+SUM(CE63:CE65)</f>
        <v>431341</v>
      </c>
      <c r="CE63" s="142">
        <f>SUM($D63:$CC63)</f>
        <v>411292</v>
      </c>
    </row>
    <row r="64" spans="1:83" s="410" customFormat="1" ht="14.25" customHeight="1" x14ac:dyDescent="0.4">
      <c r="A64" s="753"/>
      <c r="B64" s="754"/>
      <c r="C64" s="120"/>
      <c r="D64" s="120"/>
      <c r="E64" s="120"/>
      <c r="F64" s="120"/>
      <c r="G64" s="120"/>
      <c r="H64" s="120"/>
      <c r="I64" s="120"/>
      <c r="J64" s="120"/>
      <c r="K64" s="120"/>
      <c r="L64" s="121"/>
      <c r="M64" s="122"/>
      <c r="N64" s="120"/>
      <c r="O64" s="120"/>
      <c r="P64" s="120"/>
      <c r="Q64" s="120"/>
      <c r="R64" s="120"/>
      <c r="S64" s="120"/>
      <c r="T64" s="120"/>
      <c r="U64" s="120"/>
      <c r="V64" s="124" t="s">
        <v>637</v>
      </c>
      <c r="W64" s="120">
        <v>2496</v>
      </c>
      <c r="X64" s="123" t="s">
        <v>644</v>
      </c>
      <c r="Y64" s="120"/>
      <c r="Z64" s="120"/>
      <c r="AA64" s="123"/>
      <c r="AB64" s="120"/>
      <c r="AC64" s="120"/>
      <c r="AD64" s="123" t="s">
        <v>219</v>
      </c>
      <c r="AE64" s="120"/>
      <c r="AF64" s="152"/>
      <c r="AG64" s="120" t="s">
        <v>220</v>
      </c>
      <c r="AH64" s="123" t="s">
        <v>656</v>
      </c>
      <c r="AI64" s="120"/>
      <c r="AJ64" s="120"/>
      <c r="AK64" s="120"/>
      <c r="AL64" s="120"/>
      <c r="AM64" s="120"/>
      <c r="AN64" s="123" t="s">
        <v>672</v>
      </c>
      <c r="AO64" s="120"/>
      <c r="AP64" s="124"/>
      <c r="AQ64" s="120"/>
      <c r="AR64" s="120"/>
      <c r="AS64" s="120"/>
      <c r="AT64" s="120"/>
      <c r="AU64" s="120"/>
      <c r="AV64" s="123"/>
      <c r="AW64" s="123" t="s">
        <v>675</v>
      </c>
      <c r="AX64" s="121"/>
      <c r="AY64" s="125"/>
      <c r="AZ64" s="124"/>
      <c r="BA64" s="120"/>
      <c r="BB64" s="120"/>
      <c r="BC64" s="120"/>
      <c r="BD64" s="552"/>
      <c r="BE64" s="120"/>
      <c r="BG64" s="120"/>
      <c r="BH64" s="120"/>
      <c r="BI64" s="120"/>
      <c r="BJ64" s="124"/>
      <c r="BK64" s="120"/>
      <c r="BL64" s="120"/>
      <c r="BM64" s="120"/>
      <c r="BN64" s="120"/>
      <c r="BO64" s="120"/>
      <c r="BP64" s="120"/>
      <c r="BQ64" s="120"/>
      <c r="BR64" s="120"/>
      <c r="BS64" s="120">
        <v>13000</v>
      </c>
      <c r="BT64" s="123" t="s">
        <v>811</v>
      </c>
      <c r="BU64" s="120"/>
      <c r="BV64" s="120"/>
      <c r="BW64" s="120"/>
      <c r="BX64" s="120"/>
      <c r="BY64" s="120"/>
      <c r="BZ64" s="120"/>
      <c r="CA64" s="123" t="s">
        <v>677</v>
      </c>
      <c r="CB64" s="120"/>
      <c r="CC64" s="120"/>
      <c r="CD64" s="772"/>
      <c r="CE64" s="127">
        <f>SUM(D64:CD64)</f>
        <v>15496</v>
      </c>
    </row>
    <row r="65" spans="1:84" s="410" customFormat="1" ht="14.25" customHeight="1" x14ac:dyDescent="0.4">
      <c r="A65" s="755"/>
      <c r="B65" s="756"/>
      <c r="C65" s="143"/>
      <c r="D65" s="143"/>
      <c r="E65" s="143"/>
      <c r="F65" s="143"/>
      <c r="G65" s="143"/>
      <c r="H65" s="143"/>
      <c r="I65" s="143"/>
      <c r="J65" s="143"/>
      <c r="K65" s="143"/>
      <c r="L65" s="144"/>
      <c r="M65" s="145"/>
      <c r="N65" s="143"/>
      <c r="O65" s="143"/>
      <c r="P65" s="143"/>
      <c r="Q65" s="143"/>
      <c r="R65" s="143"/>
      <c r="S65" s="143"/>
      <c r="T65" s="143"/>
      <c r="U65" s="143"/>
      <c r="V65" s="146"/>
      <c r="W65" s="454">
        <v>657</v>
      </c>
      <c r="X65" s="147" t="s">
        <v>643</v>
      </c>
      <c r="Y65" s="143"/>
      <c r="Z65" s="143"/>
      <c r="AA65" s="143"/>
      <c r="AB65" s="143" t="s">
        <v>650</v>
      </c>
      <c r="AC65" s="143">
        <v>2136</v>
      </c>
      <c r="AD65" s="143">
        <v>813</v>
      </c>
      <c r="AE65" s="147" t="s">
        <v>221</v>
      </c>
      <c r="AF65" s="146"/>
      <c r="AG65" s="143">
        <v>150</v>
      </c>
      <c r="AH65" s="143">
        <v>440</v>
      </c>
      <c r="AI65" s="147"/>
      <c r="AJ65" s="143">
        <v>357</v>
      </c>
      <c r="AK65" s="147" t="s">
        <v>222</v>
      </c>
      <c r="AL65" s="147"/>
      <c r="AM65" s="143"/>
      <c r="AN65" s="147" t="s">
        <v>671</v>
      </c>
      <c r="AO65" s="143"/>
      <c r="AP65" s="146"/>
      <c r="AQ65" s="143"/>
      <c r="AR65" s="143"/>
      <c r="AS65" s="143"/>
      <c r="AT65" s="143"/>
      <c r="AU65" s="143"/>
      <c r="AV65" s="143"/>
      <c r="AW65" s="147" t="s">
        <v>674</v>
      </c>
      <c r="AX65" s="144"/>
      <c r="AY65" s="148"/>
      <c r="AZ65" s="146"/>
      <c r="BA65" s="143"/>
      <c r="BB65" s="143"/>
      <c r="BC65" s="143"/>
      <c r="BD65" s="143"/>
      <c r="BE65" s="143"/>
      <c r="BF65" s="143"/>
      <c r="BG65" s="143"/>
      <c r="BH65" s="143"/>
      <c r="BI65" s="143"/>
      <c r="BJ65" s="146"/>
      <c r="BK65" s="143"/>
      <c r="BL65" s="143"/>
      <c r="BM65" s="143"/>
      <c r="BN65" s="143"/>
      <c r="BO65" s="143"/>
      <c r="BP65" s="143"/>
      <c r="BQ65" s="143"/>
      <c r="BR65" s="143"/>
      <c r="BS65" s="143"/>
      <c r="BT65" s="146"/>
      <c r="BU65" s="143"/>
      <c r="BV65" s="143"/>
      <c r="BW65" s="143"/>
      <c r="BX65" s="143"/>
      <c r="BY65" s="143"/>
      <c r="BZ65" s="143"/>
      <c r="CA65" s="143"/>
      <c r="CB65" s="143"/>
      <c r="CC65" s="143"/>
      <c r="CD65" s="773"/>
      <c r="CE65" s="150">
        <f>SUM($D65:$CC65)</f>
        <v>4553</v>
      </c>
    </row>
    <row r="66" spans="1:84" s="410" customFormat="1" ht="14.25" customHeight="1" x14ac:dyDescent="0.4">
      <c r="A66" s="751" t="s">
        <v>223</v>
      </c>
      <c r="B66" s="789"/>
      <c r="C66" s="135"/>
      <c r="D66" s="135"/>
      <c r="E66" s="135"/>
      <c r="F66" s="135"/>
      <c r="G66" s="135"/>
      <c r="H66" s="135"/>
      <c r="I66" s="135"/>
      <c r="J66" s="135"/>
      <c r="K66" s="135"/>
      <c r="L66" s="136"/>
      <c r="M66" s="137"/>
      <c r="N66" s="135"/>
      <c r="O66" s="135"/>
      <c r="P66" s="135"/>
      <c r="Q66" s="135"/>
      <c r="R66" s="135"/>
      <c r="S66" s="135"/>
      <c r="T66" s="135"/>
      <c r="U66" s="135"/>
      <c r="V66" s="138"/>
      <c r="W66" s="120"/>
      <c r="X66" s="135"/>
      <c r="Y66" s="135">
        <v>1341</v>
      </c>
      <c r="Z66" s="135">
        <v>690</v>
      </c>
      <c r="AA66" s="139" t="s">
        <v>224</v>
      </c>
      <c r="AB66" s="135">
        <v>1257</v>
      </c>
      <c r="AC66" s="135">
        <v>630</v>
      </c>
      <c r="AD66" s="135">
        <v>919</v>
      </c>
      <c r="AE66" s="135">
        <v>2835</v>
      </c>
      <c r="AF66" s="151" t="s">
        <v>651</v>
      </c>
      <c r="AG66" s="139"/>
      <c r="AH66" s="135">
        <v>28734</v>
      </c>
      <c r="AI66" s="135">
        <v>893</v>
      </c>
      <c r="AJ66" s="135">
        <v>389</v>
      </c>
      <c r="AK66" s="139" t="s">
        <v>663</v>
      </c>
      <c r="AL66" s="139"/>
      <c r="AM66" s="135"/>
      <c r="AN66" s="139"/>
      <c r="AO66" s="139" t="s">
        <v>626</v>
      </c>
      <c r="AP66" s="138"/>
      <c r="AQ66" s="135"/>
      <c r="AR66" s="135"/>
      <c r="AS66" s="135" t="s">
        <v>225</v>
      </c>
      <c r="AT66" s="135">
        <v>5589</v>
      </c>
      <c r="AU66" s="135">
        <v>64087</v>
      </c>
      <c r="AV66" s="139" t="s">
        <v>226</v>
      </c>
      <c r="AW66" s="135"/>
      <c r="AX66" s="136"/>
      <c r="AY66" s="140"/>
      <c r="AZ66" s="138">
        <v>3380</v>
      </c>
      <c r="BA66" s="135"/>
      <c r="BB66" s="135">
        <v>2380</v>
      </c>
      <c r="BC66" s="135"/>
      <c r="BD66" s="135">
        <v>2380</v>
      </c>
      <c r="BE66" s="135"/>
      <c r="BF66" s="135">
        <v>2380</v>
      </c>
      <c r="BG66" s="135"/>
      <c r="BH66" s="135">
        <v>3880</v>
      </c>
      <c r="BI66" s="135"/>
      <c r="BJ66" s="138">
        <v>2380</v>
      </c>
      <c r="BK66" s="135"/>
      <c r="BL66" s="135">
        <v>2380</v>
      </c>
      <c r="BM66" s="135"/>
      <c r="BN66" s="135">
        <v>2380</v>
      </c>
      <c r="BO66" s="135"/>
      <c r="BP66" s="135">
        <v>2380</v>
      </c>
      <c r="BQ66" s="135"/>
      <c r="BR66" s="135">
        <v>2380</v>
      </c>
      <c r="BS66" s="135"/>
      <c r="BT66" s="138">
        <v>3380</v>
      </c>
      <c r="BU66" s="135"/>
      <c r="BV66" s="135">
        <v>2380</v>
      </c>
      <c r="BW66" s="135"/>
      <c r="BX66" s="135">
        <v>2380</v>
      </c>
      <c r="BY66" s="135"/>
      <c r="BZ66" s="135">
        <v>2380</v>
      </c>
      <c r="CA66" s="135"/>
      <c r="CB66" s="135">
        <v>2380</v>
      </c>
      <c r="CC66" s="135"/>
      <c r="CD66" s="757">
        <f>+SUM(CE66:CE68)</f>
        <v>147047</v>
      </c>
      <c r="CE66" s="142">
        <f>SUM($D66:$CC66)</f>
        <v>146564</v>
      </c>
    </row>
    <row r="67" spans="1:84" s="410" customFormat="1" ht="14.25" customHeight="1" x14ac:dyDescent="0.4">
      <c r="A67" s="753"/>
      <c r="B67" s="754"/>
      <c r="C67" s="120"/>
      <c r="D67" s="120"/>
      <c r="E67" s="120"/>
      <c r="F67" s="120"/>
      <c r="G67" s="120"/>
      <c r="H67" s="120"/>
      <c r="I67" s="120"/>
      <c r="J67" s="120"/>
      <c r="K67" s="120"/>
      <c r="L67" s="121"/>
      <c r="M67" s="122"/>
      <c r="N67" s="120"/>
      <c r="O67" s="120"/>
      <c r="P67" s="120"/>
      <c r="Q67" s="120"/>
      <c r="R67" s="120"/>
      <c r="S67" s="120"/>
      <c r="T67" s="120"/>
      <c r="U67" s="123"/>
      <c r="V67" s="124"/>
      <c r="W67" s="120"/>
      <c r="X67" s="120"/>
      <c r="Y67" s="123" t="s">
        <v>645</v>
      </c>
      <c r="Z67" s="120"/>
      <c r="AA67" s="120"/>
      <c r="AB67" s="207" t="s">
        <v>227</v>
      </c>
      <c r="AC67" s="120"/>
      <c r="AD67" s="123" t="s">
        <v>228</v>
      </c>
      <c r="AE67" s="123"/>
      <c r="AF67" s="124"/>
      <c r="AG67" s="120"/>
      <c r="AH67" s="120" t="s">
        <v>229</v>
      </c>
      <c r="AI67" s="123" t="s">
        <v>658</v>
      </c>
      <c r="AJ67" s="123"/>
      <c r="AK67" s="120"/>
      <c r="AL67" s="120"/>
      <c r="AM67" s="120"/>
      <c r="AN67" s="120"/>
      <c r="AO67" s="120"/>
      <c r="AP67" s="124"/>
      <c r="AQ67" s="120"/>
      <c r="AR67" s="120"/>
      <c r="AS67" s="120"/>
      <c r="AT67" s="120"/>
      <c r="AU67" s="120"/>
      <c r="AV67" s="120"/>
      <c r="AW67" s="123"/>
      <c r="AX67" s="121"/>
      <c r="AY67" s="125"/>
      <c r="AZ67" s="123" t="s">
        <v>680</v>
      </c>
      <c r="BA67" s="120"/>
      <c r="BB67" s="123"/>
      <c r="BC67" s="120"/>
      <c r="BD67" s="209" t="s">
        <v>679</v>
      </c>
      <c r="BE67" s="120"/>
      <c r="BF67" s="209" t="s">
        <v>679</v>
      </c>
      <c r="BG67" s="120"/>
      <c r="BH67" s="209" t="s">
        <v>679</v>
      </c>
      <c r="BI67" s="120"/>
      <c r="BJ67" s="209" t="s">
        <v>679</v>
      </c>
      <c r="BK67" s="120"/>
      <c r="BL67" s="209" t="s">
        <v>679</v>
      </c>
      <c r="BM67" s="120"/>
      <c r="BN67" s="209" t="s">
        <v>679</v>
      </c>
      <c r="BO67" s="120"/>
      <c r="BP67" s="209" t="s">
        <v>679</v>
      </c>
      <c r="BQ67" s="120"/>
      <c r="BR67" s="209" t="s">
        <v>679</v>
      </c>
      <c r="BS67" s="120"/>
      <c r="BT67" s="209" t="s">
        <v>679</v>
      </c>
      <c r="BU67" s="120"/>
      <c r="BV67" s="209" t="s">
        <v>679</v>
      </c>
      <c r="BW67" s="120"/>
      <c r="BX67" s="209" t="s">
        <v>679</v>
      </c>
      <c r="BY67" s="120"/>
      <c r="BZ67" s="209" t="s">
        <v>679</v>
      </c>
      <c r="CA67" s="120"/>
      <c r="CB67" s="209" t="s">
        <v>679</v>
      </c>
      <c r="CC67" s="120"/>
      <c r="CD67" s="772"/>
      <c r="CE67" s="127">
        <f>SUM(D67:CD67)</f>
        <v>0</v>
      </c>
    </row>
    <row r="68" spans="1:84" s="410" customFormat="1" ht="14.25" customHeight="1" x14ac:dyDescent="0.4">
      <c r="A68" s="755"/>
      <c r="B68" s="756"/>
      <c r="C68" s="143"/>
      <c r="D68" s="143"/>
      <c r="E68" s="143"/>
      <c r="F68" s="143"/>
      <c r="G68" s="143"/>
      <c r="H68" s="143"/>
      <c r="I68" s="143"/>
      <c r="J68" s="143"/>
      <c r="K68" s="143"/>
      <c r="L68" s="144"/>
      <c r="M68" s="145"/>
      <c r="N68" s="143"/>
      <c r="O68" s="143"/>
      <c r="P68" s="143"/>
      <c r="Q68" s="143"/>
      <c r="R68" s="143"/>
      <c r="S68" s="143"/>
      <c r="T68" s="143"/>
      <c r="U68" s="143"/>
      <c r="V68" s="146"/>
      <c r="W68" s="143"/>
      <c r="X68" s="143"/>
      <c r="Y68" s="143"/>
      <c r="Z68" s="143"/>
      <c r="AA68" s="143"/>
      <c r="AB68" s="143"/>
      <c r="AC68" s="143" t="s">
        <v>230</v>
      </c>
      <c r="AD68" s="143">
        <v>483</v>
      </c>
      <c r="AE68" s="147"/>
      <c r="AF68" s="146"/>
      <c r="AG68" s="143"/>
      <c r="AH68" s="143"/>
      <c r="AI68" s="143"/>
      <c r="AJ68" s="143"/>
      <c r="AK68" s="143"/>
      <c r="AL68" s="143"/>
      <c r="AM68" s="143"/>
      <c r="AN68" s="143"/>
      <c r="AO68" s="143"/>
      <c r="AP68" s="146"/>
      <c r="AQ68" s="143"/>
      <c r="AR68" s="143"/>
      <c r="AS68" s="143"/>
      <c r="AT68" s="143"/>
      <c r="AU68" s="143"/>
      <c r="AV68" s="143"/>
      <c r="AW68" s="143"/>
      <c r="AX68" s="144"/>
      <c r="AY68" s="148"/>
      <c r="AZ68" s="146"/>
      <c r="BA68" s="143"/>
      <c r="BB68" s="147" t="s">
        <v>678</v>
      </c>
      <c r="BC68" s="143"/>
      <c r="BE68" s="143"/>
      <c r="BF68" s="143"/>
      <c r="BG68" s="147" t="s">
        <v>678</v>
      </c>
      <c r="BH68" s="143"/>
      <c r="BI68" s="143"/>
      <c r="BJ68" s="146"/>
      <c r="BK68" s="143"/>
      <c r="BL68" s="147" t="s">
        <v>678</v>
      </c>
      <c r="BM68" s="143"/>
      <c r="BN68" s="143"/>
      <c r="BO68" s="143"/>
      <c r="BP68" s="143"/>
      <c r="BQ68" s="147" t="s">
        <v>678</v>
      </c>
      <c r="BR68" s="143"/>
      <c r="BS68" s="143"/>
      <c r="BT68" s="146"/>
      <c r="BU68" s="143"/>
      <c r="BV68" s="147" t="s">
        <v>678</v>
      </c>
      <c r="BW68" s="143"/>
      <c r="BX68" s="143"/>
      <c r="BY68" s="143"/>
      <c r="BZ68" s="143"/>
      <c r="CA68" s="445" t="s">
        <v>678</v>
      </c>
      <c r="CB68" s="445"/>
      <c r="CC68" s="143"/>
      <c r="CD68" s="773"/>
      <c r="CE68" s="150">
        <f>SUM($D68:$CC68)</f>
        <v>483</v>
      </c>
    </row>
    <row r="69" spans="1:84" s="410" customFormat="1" ht="14.25" customHeight="1" x14ac:dyDescent="0.4">
      <c r="A69" s="751" t="s">
        <v>231</v>
      </c>
      <c r="B69" s="789"/>
      <c r="C69" s="135"/>
      <c r="D69" s="135"/>
      <c r="E69" s="135"/>
      <c r="F69" s="135"/>
      <c r="G69" s="135"/>
      <c r="H69" s="135"/>
      <c r="I69" s="135"/>
      <c r="J69" s="135">
        <v>140</v>
      </c>
      <c r="K69" s="135"/>
      <c r="L69" s="136"/>
      <c r="M69" s="137"/>
      <c r="N69" s="135">
        <v>430</v>
      </c>
      <c r="O69" s="135"/>
      <c r="P69" s="135"/>
      <c r="Q69" s="135"/>
      <c r="R69" s="135">
        <v>460</v>
      </c>
      <c r="S69" s="135"/>
      <c r="T69" s="135"/>
      <c r="U69" s="135">
        <v>6180</v>
      </c>
      <c r="V69" s="138"/>
      <c r="W69" s="135"/>
      <c r="X69" s="135">
        <v>65</v>
      </c>
      <c r="Y69" s="135"/>
      <c r="Z69" s="135">
        <v>5672</v>
      </c>
      <c r="AA69" s="135">
        <v>83</v>
      </c>
      <c r="AB69" s="135">
        <v>327</v>
      </c>
      <c r="AC69" s="139" t="s">
        <v>232</v>
      </c>
      <c r="AD69" s="135"/>
      <c r="AE69" s="135">
        <v>5041</v>
      </c>
      <c r="AF69" s="138"/>
      <c r="AG69" s="135">
        <v>205</v>
      </c>
      <c r="AH69" s="135">
        <v>791</v>
      </c>
      <c r="AI69" s="135">
        <v>2205</v>
      </c>
      <c r="AJ69" s="139" t="s">
        <v>660</v>
      </c>
      <c r="AK69" s="135"/>
      <c r="AL69" s="135"/>
      <c r="AM69" s="135"/>
      <c r="AN69" s="135"/>
      <c r="AO69" s="135"/>
      <c r="AP69" s="138"/>
      <c r="AQ69" s="135"/>
      <c r="AR69" s="135"/>
      <c r="AS69" s="135"/>
      <c r="AT69" s="135"/>
      <c r="AU69" s="135"/>
      <c r="AV69" s="135">
        <v>13781</v>
      </c>
      <c r="AW69" s="135">
        <v>454</v>
      </c>
      <c r="AX69" s="136">
        <v>2057</v>
      </c>
      <c r="AY69" s="140"/>
      <c r="AZ69" s="138"/>
      <c r="BA69" s="135">
        <v>1700</v>
      </c>
      <c r="BB69" s="135">
        <v>6500</v>
      </c>
      <c r="BC69" s="135"/>
      <c r="BD69" s="135">
        <v>300</v>
      </c>
      <c r="BE69" s="135">
        <v>4000</v>
      </c>
      <c r="BF69" s="135"/>
      <c r="BG69" s="135"/>
      <c r="BH69" s="135"/>
      <c r="BI69" s="135">
        <v>300</v>
      </c>
      <c r="BJ69" s="138">
        <v>12200</v>
      </c>
      <c r="BK69" s="135"/>
      <c r="BL69" s="135"/>
      <c r="BM69" s="135"/>
      <c r="BN69" s="135">
        <v>300</v>
      </c>
      <c r="BO69" s="135">
        <v>4000</v>
      </c>
      <c r="BP69" s="135">
        <v>1700</v>
      </c>
      <c r="BQ69" s="135"/>
      <c r="BR69" s="135">
        <v>6500</v>
      </c>
      <c r="BS69" s="135">
        <v>300</v>
      </c>
      <c r="BT69" s="138"/>
      <c r="BU69" s="135"/>
      <c r="BV69" s="135"/>
      <c r="BW69" s="135"/>
      <c r="BX69" s="135">
        <v>300</v>
      </c>
      <c r="BY69" s="135">
        <v>4400</v>
      </c>
      <c r="BZ69" s="135"/>
      <c r="CA69" s="135"/>
      <c r="CB69" s="135"/>
      <c r="CC69" s="135">
        <v>300</v>
      </c>
      <c r="CD69" s="757">
        <f>+SUM(CE69:CE72)</f>
        <v>83269</v>
      </c>
      <c r="CE69" s="142">
        <f>SUM($D69:$CC69)</f>
        <v>80691</v>
      </c>
    </row>
    <row r="70" spans="1:84" s="410" customFormat="1" ht="14.25" customHeight="1" x14ac:dyDescent="0.4">
      <c r="A70" s="753"/>
      <c r="B70" s="754"/>
      <c r="C70" s="120"/>
      <c r="D70" s="120"/>
      <c r="E70" s="120"/>
      <c r="F70" s="120"/>
      <c r="G70" s="120"/>
      <c r="H70" s="120"/>
      <c r="I70" s="120"/>
      <c r="J70" s="120"/>
      <c r="K70" s="120"/>
      <c r="L70" s="121"/>
      <c r="M70" s="208"/>
      <c r="N70" s="123" t="s">
        <v>233</v>
      </c>
      <c r="O70" s="120"/>
      <c r="P70" s="120"/>
      <c r="Q70" s="120"/>
      <c r="R70" s="120" t="s">
        <v>234</v>
      </c>
      <c r="S70" s="120"/>
      <c r="T70" s="120"/>
      <c r="U70" s="120" t="s">
        <v>235</v>
      </c>
      <c r="V70" s="124"/>
      <c r="W70" s="120"/>
      <c r="X70" s="120" t="s">
        <v>236</v>
      </c>
      <c r="Y70" s="123"/>
      <c r="Z70" s="120" t="s">
        <v>237</v>
      </c>
      <c r="AA70" s="123" t="s">
        <v>238</v>
      </c>
      <c r="AB70" s="120"/>
      <c r="AC70" s="120"/>
      <c r="AD70" s="123"/>
      <c r="AE70" s="120" t="s">
        <v>652</v>
      </c>
      <c r="AF70" s="124"/>
      <c r="AG70" s="120" t="s">
        <v>239</v>
      </c>
      <c r="AH70" s="209" t="s">
        <v>240</v>
      </c>
      <c r="AI70" s="120">
        <v>384</v>
      </c>
      <c r="AJ70" s="123" t="s">
        <v>241</v>
      </c>
      <c r="AK70" s="120"/>
      <c r="AL70" s="120"/>
      <c r="AM70" s="120"/>
      <c r="AN70" s="120"/>
      <c r="AO70" s="120"/>
      <c r="AP70" s="124"/>
      <c r="AQ70" s="120"/>
      <c r="AR70" s="120"/>
      <c r="AS70" s="120"/>
      <c r="AT70" s="120"/>
      <c r="AU70" s="120"/>
      <c r="AV70" s="120" t="s">
        <v>242</v>
      </c>
      <c r="AW70" s="123" t="s">
        <v>243</v>
      </c>
      <c r="AX70" s="121"/>
      <c r="AY70" s="125"/>
      <c r="AZ70" s="124"/>
      <c r="BA70" s="123" t="s">
        <v>855</v>
      </c>
      <c r="BB70" s="120"/>
      <c r="BC70" s="120"/>
      <c r="BD70" s="120"/>
      <c r="BE70" s="120"/>
      <c r="BF70" s="120"/>
      <c r="BG70" s="120"/>
      <c r="BH70" s="120"/>
      <c r="BI70" s="120"/>
      <c r="BJ70" s="124"/>
      <c r="BK70" s="120"/>
      <c r="BL70" s="120"/>
      <c r="BM70" s="120"/>
      <c r="BN70" s="120"/>
      <c r="BO70" s="120"/>
      <c r="BP70" s="120"/>
      <c r="BQ70" s="120"/>
      <c r="BR70" s="120"/>
      <c r="BS70" s="120"/>
      <c r="BT70" s="124"/>
      <c r="BU70" s="120"/>
      <c r="BV70" s="120"/>
      <c r="BW70" s="120"/>
      <c r="BX70" s="120"/>
      <c r="BY70" s="120"/>
      <c r="BZ70" s="120"/>
      <c r="CA70" s="120"/>
      <c r="CB70" s="120"/>
      <c r="CC70" s="120"/>
      <c r="CD70" s="772"/>
      <c r="CE70" s="127">
        <f>SUM($D70:$CC70)</f>
        <v>384</v>
      </c>
    </row>
    <row r="71" spans="1:84" s="410" customFormat="1" ht="14.25" customHeight="1" x14ac:dyDescent="0.4">
      <c r="A71" s="753"/>
      <c r="B71" s="754"/>
      <c r="C71" s="120"/>
      <c r="D71" s="120"/>
      <c r="E71" s="120"/>
      <c r="F71" s="120"/>
      <c r="G71" s="120"/>
      <c r="H71" s="120"/>
      <c r="I71" s="120"/>
      <c r="J71" s="120"/>
      <c r="K71" s="120"/>
      <c r="L71" s="121"/>
      <c r="M71" s="122"/>
      <c r="N71" s="120"/>
      <c r="O71" s="120"/>
      <c r="P71" s="120"/>
      <c r="Q71" s="120"/>
      <c r="R71" s="120"/>
      <c r="S71" s="120"/>
      <c r="T71" s="120"/>
      <c r="U71" s="120"/>
      <c r="V71" s="124"/>
      <c r="W71" s="120"/>
      <c r="X71" s="120"/>
      <c r="Y71" s="120"/>
      <c r="Z71" s="123"/>
      <c r="AA71" s="120"/>
      <c r="AB71" s="120"/>
      <c r="AC71" s="120"/>
      <c r="AD71" s="120" t="s">
        <v>653</v>
      </c>
      <c r="AE71" s="120">
        <v>282</v>
      </c>
      <c r="AF71" s="124"/>
      <c r="AG71" s="120">
        <v>1570</v>
      </c>
      <c r="AH71" s="209" t="s">
        <v>240</v>
      </c>
      <c r="AI71" s="120">
        <v>342</v>
      </c>
      <c r="AJ71" s="123" t="s">
        <v>244</v>
      </c>
      <c r="AK71" s="120"/>
      <c r="AL71" s="120"/>
      <c r="AM71" s="120"/>
      <c r="AN71" s="120"/>
      <c r="AO71" s="120"/>
      <c r="AP71" s="124"/>
      <c r="AQ71" s="120"/>
      <c r="AR71" s="120"/>
      <c r="AS71" s="120"/>
      <c r="AT71" s="120"/>
      <c r="AU71" s="120"/>
      <c r="AV71" s="120"/>
      <c r="AW71" s="123"/>
      <c r="AX71" s="121"/>
      <c r="AY71" s="125"/>
      <c r="AZ71" s="124"/>
      <c r="BA71" s="120"/>
      <c r="BB71" s="120"/>
      <c r="BC71" s="120"/>
      <c r="BD71" s="120"/>
      <c r="BE71" s="120"/>
      <c r="BF71" s="120"/>
      <c r="BG71" s="120"/>
      <c r="BH71" s="120"/>
      <c r="BI71" s="120"/>
      <c r="BJ71" s="124"/>
      <c r="BK71" s="120"/>
      <c r="BL71" s="120"/>
      <c r="BM71" s="120"/>
      <c r="BN71" s="120"/>
      <c r="BO71" s="120"/>
      <c r="BP71" s="120"/>
      <c r="BQ71" s="120"/>
      <c r="BR71" s="120"/>
      <c r="BS71" s="120"/>
      <c r="BT71" s="124"/>
      <c r="BU71" s="120"/>
      <c r="BV71" s="120"/>
      <c r="BW71" s="120"/>
      <c r="BX71" s="120"/>
      <c r="BY71" s="120"/>
      <c r="BZ71" s="120"/>
      <c r="CA71" s="120"/>
      <c r="CB71" s="120"/>
      <c r="CC71" s="120"/>
      <c r="CD71" s="772"/>
      <c r="CE71" s="127">
        <f>SUM($D71:$CC71)</f>
        <v>2194</v>
      </c>
    </row>
    <row r="72" spans="1:84" s="410" customFormat="1" ht="14.25" customHeight="1" x14ac:dyDescent="0.4">
      <c r="A72" s="755"/>
      <c r="B72" s="756"/>
      <c r="C72" s="143"/>
      <c r="D72" s="143"/>
      <c r="E72" s="143"/>
      <c r="F72" s="143"/>
      <c r="G72" s="143"/>
      <c r="H72" s="143"/>
      <c r="I72" s="143"/>
      <c r="J72" s="143"/>
      <c r="K72" s="143"/>
      <c r="L72" s="144"/>
      <c r="M72" s="145"/>
      <c r="N72" s="143"/>
      <c r="O72" s="143"/>
      <c r="P72" s="143"/>
      <c r="Q72" s="143"/>
      <c r="R72" s="143"/>
      <c r="S72" s="143"/>
      <c r="T72" s="143"/>
      <c r="U72" s="143"/>
      <c r="V72" s="146"/>
      <c r="W72" s="143"/>
      <c r="X72" s="143"/>
      <c r="Y72" s="143"/>
      <c r="Z72" s="143"/>
      <c r="AA72" s="143"/>
      <c r="AB72" s="143"/>
      <c r="AC72" s="143"/>
      <c r="AD72" s="143"/>
      <c r="AE72" s="143"/>
      <c r="AF72" s="146"/>
      <c r="AG72" s="143" t="s">
        <v>245</v>
      </c>
      <c r="AH72" s="147" t="s">
        <v>655</v>
      </c>
      <c r="AI72" s="143"/>
      <c r="AJ72" s="143"/>
      <c r="AK72" s="143"/>
      <c r="AL72" s="143"/>
      <c r="AM72" s="143"/>
      <c r="AN72" s="143"/>
      <c r="AO72" s="143"/>
      <c r="AP72" s="146"/>
      <c r="AQ72" s="143"/>
      <c r="AR72" s="143"/>
      <c r="AS72" s="143"/>
      <c r="AT72" s="143"/>
      <c r="AU72" s="143"/>
      <c r="AV72" s="143"/>
      <c r="AW72" s="143"/>
      <c r="AX72" s="144"/>
      <c r="AY72" s="148"/>
      <c r="AZ72" s="146"/>
      <c r="BA72" s="143"/>
      <c r="BB72" s="143"/>
      <c r="BC72" s="143"/>
      <c r="BD72" s="143"/>
      <c r="BE72" s="143"/>
      <c r="BF72" s="143"/>
      <c r="BG72" s="143"/>
      <c r="BH72" s="143"/>
      <c r="BI72" s="143"/>
      <c r="BJ72" s="146"/>
      <c r="BK72" s="143"/>
      <c r="BL72" s="143"/>
      <c r="BM72" s="143"/>
      <c r="BN72" s="143"/>
      <c r="BO72" s="143"/>
      <c r="BP72" s="143"/>
      <c r="BQ72" s="143"/>
      <c r="BR72" s="143"/>
      <c r="BS72" s="143"/>
      <c r="BT72" s="146"/>
      <c r="BU72" s="143"/>
      <c r="BV72" s="143"/>
      <c r="BW72" s="143"/>
      <c r="BX72" s="143"/>
      <c r="BY72" s="143"/>
      <c r="BZ72" s="143"/>
      <c r="CA72" s="143"/>
      <c r="CB72" s="143"/>
      <c r="CC72" s="143"/>
      <c r="CD72" s="773"/>
      <c r="CE72" s="150">
        <f>SUM(D72:CD72)</f>
        <v>0</v>
      </c>
    </row>
    <row r="73" spans="1:84" s="410" customFormat="1" ht="14.25" customHeight="1" x14ac:dyDescent="0.4">
      <c r="A73" s="751" t="s">
        <v>246</v>
      </c>
      <c r="B73" s="789"/>
      <c r="C73" s="135"/>
      <c r="D73" s="135"/>
      <c r="E73" s="135"/>
      <c r="F73" s="135"/>
      <c r="G73" s="135"/>
      <c r="H73" s="135"/>
      <c r="I73" s="135"/>
      <c r="J73" s="135"/>
      <c r="K73" s="135"/>
      <c r="L73" s="136"/>
      <c r="M73" s="137"/>
      <c r="N73" s="135"/>
      <c r="O73" s="135"/>
      <c r="P73" s="135"/>
      <c r="Q73" s="135"/>
      <c r="R73" s="135"/>
      <c r="S73" s="135"/>
      <c r="T73" s="135"/>
      <c r="U73" s="135"/>
      <c r="V73" s="138"/>
      <c r="W73" s="135">
        <v>3722</v>
      </c>
      <c r="X73" s="135">
        <v>2297</v>
      </c>
      <c r="Y73" s="139"/>
      <c r="Z73" s="135">
        <v>2534</v>
      </c>
      <c r="AA73" s="135">
        <v>4538</v>
      </c>
      <c r="AB73" s="135">
        <v>6011</v>
      </c>
      <c r="AC73" s="135">
        <v>4530</v>
      </c>
      <c r="AD73" s="139"/>
      <c r="AE73" s="135"/>
      <c r="AF73" s="138"/>
      <c r="AG73" s="135"/>
      <c r="AH73" s="139"/>
      <c r="AI73" s="135"/>
      <c r="AJ73" s="135"/>
      <c r="AK73" s="135"/>
      <c r="AL73" s="135"/>
      <c r="AM73" s="135"/>
      <c r="AN73" s="135"/>
      <c r="AO73" s="135"/>
      <c r="AP73" s="138"/>
      <c r="AQ73" s="135"/>
      <c r="AR73" s="135"/>
      <c r="AS73" s="135"/>
      <c r="AT73" s="135"/>
      <c r="AU73" s="135"/>
      <c r="AV73" s="135"/>
      <c r="AW73" s="135"/>
      <c r="AX73" s="136"/>
      <c r="AY73" s="140"/>
      <c r="AZ73" s="151" t="s">
        <v>866</v>
      </c>
      <c r="BA73" s="135"/>
      <c r="BB73" s="135"/>
      <c r="BC73" s="135"/>
      <c r="BD73" s="135"/>
      <c r="BE73" s="135"/>
      <c r="BF73" s="135"/>
      <c r="BG73" s="135"/>
      <c r="BH73" s="135"/>
      <c r="BI73" s="135"/>
      <c r="BJ73" s="138"/>
      <c r="BK73" s="135"/>
      <c r="BL73" s="135"/>
      <c r="BM73" s="139"/>
      <c r="BN73" s="135"/>
      <c r="BO73" s="135"/>
      <c r="BP73" s="135"/>
      <c r="BQ73" s="135"/>
      <c r="BR73" s="135"/>
      <c r="BS73" s="135"/>
      <c r="BT73" s="138"/>
      <c r="BU73" s="135"/>
      <c r="BV73" s="135"/>
      <c r="BW73" s="135"/>
      <c r="BX73" s="135"/>
      <c r="BY73" s="135"/>
      <c r="BZ73" s="135"/>
      <c r="CA73" s="135"/>
      <c r="CB73" s="135"/>
      <c r="CC73" s="135"/>
      <c r="CD73" s="757">
        <f>+CE73</f>
        <v>23632</v>
      </c>
      <c r="CE73" s="757">
        <f t="shared" ref="CE73:CE80" si="3">SUM($D73:$CC73)</f>
        <v>23632</v>
      </c>
    </row>
    <row r="74" spans="1:84" s="410" customFormat="1" ht="14.25" customHeight="1" x14ac:dyDescent="0.4">
      <c r="A74" s="755"/>
      <c r="B74" s="756"/>
      <c r="C74" s="143"/>
      <c r="D74" s="143"/>
      <c r="E74" s="143"/>
      <c r="F74" s="143"/>
      <c r="G74" s="143"/>
      <c r="H74" s="143"/>
      <c r="I74" s="143"/>
      <c r="J74" s="143"/>
      <c r="K74" s="143"/>
      <c r="L74" s="144"/>
      <c r="M74" s="145"/>
      <c r="N74" s="143"/>
      <c r="O74" s="143"/>
      <c r="P74" s="143"/>
      <c r="Q74" s="143"/>
      <c r="R74" s="143"/>
      <c r="S74" s="143"/>
      <c r="T74" s="143"/>
      <c r="U74" s="143"/>
      <c r="V74" s="146"/>
      <c r="W74" s="143" t="s">
        <v>247</v>
      </c>
      <c r="X74" s="147"/>
      <c r="Y74" s="147"/>
      <c r="Z74" s="143" t="s">
        <v>248</v>
      </c>
      <c r="AA74" s="143"/>
      <c r="AB74" s="210" t="s">
        <v>249</v>
      </c>
      <c r="AC74" s="143"/>
      <c r="AD74" s="143"/>
      <c r="AE74" s="143"/>
      <c r="AF74" s="146"/>
      <c r="AG74" s="143"/>
      <c r="AH74" s="143"/>
      <c r="AI74" s="143"/>
      <c r="AJ74" s="143"/>
      <c r="AK74" s="143"/>
      <c r="AL74" s="143"/>
      <c r="AM74" s="143"/>
      <c r="AN74" s="143"/>
      <c r="AO74" s="143"/>
      <c r="AP74" s="146"/>
      <c r="AQ74" s="143"/>
      <c r="AR74" s="143"/>
      <c r="AS74" s="143"/>
      <c r="AT74" s="143"/>
      <c r="AU74" s="143"/>
      <c r="AV74" s="143"/>
      <c r="AW74" s="143"/>
      <c r="AX74" s="144"/>
      <c r="AY74" s="148"/>
      <c r="AZ74" s="146"/>
      <c r="BA74" s="143"/>
      <c r="BB74" s="143"/>
      <c r="BC74" s="143"/>
      <c r="BD74" s="143"/>
      <c r="BE74" s="143"/>
      <c r="BF74" s="143"/>
      <c r="BG74" s="143"/>
      <c r="BH74" s="143"/>
      <c r="BI74" s="143"/>
      <c r="BJ74" s="146"/>
      <c r="BK74" s="143"/>
      <c r="BL74" s="143"/>
      <c r="BM74" s="143"/>
      <c r="BN74" s="143"/>
      <c r="BO74" s="143"/>
      <c r="BP74" s="143"/>
      <c r="BQ74" s="143"/>
      <c r="BR74" s="143"/>
      <c r="BS74" s="143"/>
      <c r="BT74" s="146"/>
      <c r="BU74" s="143"/>
      <c r="BV74" s="143"/>
      <c r="BW74" s="143"/>
      <c r="BX74" s="143"/>
      <c r="BY74" s="143"/>
      <c r="BZ74" s="143"/>
      <c r="CA74" s="143"/>
      <c r="CB74" s="143"/>
      <c r="CC74" s="143"/>
      <c r="CD74" s="773"/>
      <c r="CE74" s="773">
        <f t="shared" si="3"/>
        <v>0</v>
      </c>
    </row>
    <row r="75" spans="1:84" s="410" customFormat="1" ht="14.25" customHeight="1" x14ac:dyDescent="0.4">
      <c r="A75" s="800" t="s">
        <v>250</v>
      </c>
      <c r="B75" s="801"/>
      <c r="C75" s="95"/>
      <c r="D75" s="95"/>
      <c r="E75" s="95"/>
      <c r="F75" s="95"/>
      <c r="G75" s="95"/>
      <c r="H75" s="95"/>
      <c r="I75" s="95"/>
      <c r="J75" s="95"/>
      <c r="K75" s="95"/>
      <c r="L75" s="96"/>
      <c r="M75" s="97"/>
      <c r="N75" s="95"/>
      <c r="O75" s="95"/>
      <c r="P75" s="95"/>
      <c r="Q75" s="95"/>
      <c r="R75" s="95"/>
      <c r="S75" s="95"/>
      <c r="T75" s="95"/>
      <c r="U75" s="95"/>
      <c r="V75" s="98"/>
      <c r="W75" s="95"/>
      <c r="X75" s="95"/>
      <c r="Y75" s="108"/>
      <c r="Z75" s="95"/>
      <c r="AA75" s="108"/>
      <c r="AB75" s="95"/>
      <c r="AC75" s="108"/>
      <c r="AD75" s="108"/>
      <c r="AE75" s="95"/>
      <c r="AF75" s="98"/>
      <c r="AG75" s="95"/>
      <c r="AH75" s="95"/>
      <c r="AI75" s="95"/>
      <c r="AJ75" s="95"/>
      <c r="AK75" s="108"/>
      <c r="AL75" s="95">
        <v>1037</v>
      </c>
      <c r="AM75" s="108" t="s">
        <v>609</v>
      </c>
      <c r="AN75" s="95"/>
      <c r="AO75" s="95"/>
      <c r="AP75" s="98"/>
      <c r="AQ75" s="95"/>
      <c r="AR75" s="95"/>
      <c r="AS75" s="95"/>
      <c r="AT75" s="95"/>
      <c r="AU75" s="95"/>
      <c r="AV75" s="95"/>
      <c r="AW75" s="95"/>
      <c r="AX75" s="96"/>
      <c r="AY75" s="109" t="s">
        <v>611</v>
      </c>
      <c r="AZ75" s="98"/>
      <c r="BA75" s="95"/>
      <c r="BB75" s="95"/>
      <c r="BC75" s="95"/>
      <c r="BD75" s="95"/>
      <c r="BE75" s="95"/>
      <c r="BF75" s="95"/>
      <c r="BG75" s="108"/>
      <c r="BH75" s="95"/>
      <c r="BI75" s="95"/>
      <c r="BJ75" s="98"/>
      <c r="BK75" s="95">
        <v>1600</v>
      </c>
      <c r="BL75" s="108" t="s">
        <v>610</v>
      </c>
      <c r="BM75" s="95"/>
      <c r="BN75" s="95"/>
      <c r="BO75" s="95"/>
      <c r="BP75" s="95"/>
      <c r="BQ75" s="95"/>
      <c r="BR75" s="95"/>
      <c r="BS75" s="95"/>
      <c r="BT75" s="98"/>
      <c r="BU75" s="95"/>
      <c r="BV75" s="95"/>
      <c r="BW75" s="95"/>
      <c r="BX75" s="95"/>
      <c r="BY75" s="95"/>
      <c r="BZ75" s="95"/>
      <c r="CA75" s="95"/>
      <c r="CB75" s="95"/>
      <c r="CC75" s="95"/>
      <c r="CD75" s="101">
        <f t="shared" ref="CD75:CD83" si="4">SUM(C75:CC75)</f>
        <v>2637</v>
      </c>
      <c r="CE75" s="101">
        <f t="shared" si="3"/>
        <v>2637</v>
      </c>
    </row>
    <row r="76" spans="1:84" s="410" customFormat="1" ht="14.25" customHeight="1" x14ac:dyDescent="0.4">
      <c r="A76" s="759" t="s">
        <v>251</v>
      </c>
      <c r="B76" s="760"/>
      <c r="C76" s="95"/>
      <c r="D76" s="95"/>
      <c r="E76" s="95"/>
      <c r="F76" s="95"/>
      <c r="G76" s="95"/>
      <c r="H76" s="95"/>
      <c r="I76" s="95"/>
      <c r="J76" s="95"/>
      <c r="K76" s="95"/>
      <c r="L76" s="96"/>
      <c r="M76" s="97"/>
      <c r="N76" s="95"/>
      <c r="O76" s="95"/>
      <c r="P76" s="95"/>
      <c r="Q76" s="95"/>
      <c r="R76" s="95"/>
      <c r="S76" s="95"/>
      <c r="T76" s="95">
        <v>309</v>
      </c>
      <c r="U76" s="108" t="s">
        <v>252</v>
      </c>
      <c r="V76" s="98"/>
      <c r="W76" s="95"/>
      <c r="X76" s="95"/>
      <c r="Y76" s="108"/>
      <c r="Z76" s="95"/>
      <c r="AA76" s="95"/>
      <c r="AB76" s="105"/>
      <c r="AC76" s="95"/>
      <c r="AD76" s="95"/>
      <c r="AE76" s="108"/>
      <c r="AF76" s="98"/>
      <c r="AG76" s="95"/>
      <c r="AH76" s="95"/>
      <c r="AI76" s="95"/>
      <c r="AJ76" s="108"/>
      <c r="AK76" s="95"/>
      <c r="AL76" s="95"/>
      <c r="AM76" s="95"/>
      <c r="AN76" s="95"/>
      <c r="AO76" s="108" t="s">
        <v>630</v>
      </c>
      <c r="AP76" s="98"/>
      <c r="AQ76" s="95"/>
      <c r="AR76" s="95"/>
      <c r="AS76" s="95"/>
      <c r="AT76" s="95"/>
      <c r="AU76" s="95"/>
      <c r="AV76" s="95"/>
      <c r="AW76" s="108"/>
      <c r="AX76" s="96"/>
      <c r="AY76" s="99"/>
      <c r="AZ76" s="103" t="s">
        <v>621</v>
      </c>
      <c r="BA76" s="95"/>
      <c r="BB76" s="95"/>
      <c r="BC76" s="95"/>
      <c r="BD76" s="95"/>
      <c r="BE76" s="95"/>
      <c r="BF76" s="95"/>
      <c r="BG76" s="95"/>
      <c r="BH76" s="95"/>
      <c r="BI76" s="95"/>
      <c r="BJ76" s="98"/>
      <c r="BK76" s="95"/>
      <c r="BL76" s="95"/>
      <c r="BM76" s="95"/>
      <c r="BN76" s="95"/>
      <c r="BO76" s="95"/>
      <c r="BP76" s="95"/>
      <c r="BQ76" s="95"/>
      <c r="BR76" s="95"/>
      <c r="BS76" s="95"/>
      <c r="BT76" s="98"/>
      <c r="BU76" s="95"/>
      <c r="BV76" s="95"/>
      <c r="BW76" s="95"/>
      <c r="BX76" s="95"/>
      <c r="BY76" s="95"/>
      <c r="BZ76" s="95"/>
      <c r="CA76" s="95"/>
      <c r="CB76" s="95"/>
      <c r="CC76" s="95"/>
      <c r="CD76" s="101">
        <f t="shared" si="4"/>
        <v>309</v>
      </c>
      <c r="CE76" s="101">
        <f t="shared" si="3"/>
        <v>309</v>
      </c>
      <c r="CF76" s="451"/>
    </row>
    <row r="77" spans="1:84" s="410" customFormat="1" ht="14.25" customHeight="1" x14ac:dyDescent="0.4">
      <c r="A77" s="759" t="s">
        <v>253</v>
      </c>
      <c r="B77" s="767"/>
      <c r="C77" s="95"/>
      <c r="D77" s="95"/>
      <c r="E77" s="95"/>
      <c r="F77" s="95"/>
      <c r="G77" s="95"/>
      <c r="H77" s="95"/>
      <c r="I77" s="95"/>
      <c r="J77" s="95"/>
      <c r="K77" s="95"/>
      <c r="L77" s="96"/>
      <c r="M77" s="97"/>
      <c r="N77" s="95"/>
      <c r="O77" s="95"/>
      <c r="P77" s="95"/>
      <c r="Q77" s="108"/>
      <c r="R77" s="95"/>
      <c r="S77" s="95"/>
      <c r="T77" s="95"/>
      <c r="U77" s="95"/>
      <c r="V77" s="98"/>
      <c r="W77" s="95"/>
      <c r="X77" s="95"/>
      <c r="Y77" s="95"/>
      <c r="Z77" s="95"/>
      <c r="AA77" s="95"/>
      <c r="AB77" s="95"/>
      <c r="AC77" s="95"/>
      <c r="AD77" s="95"/>
      <c r="AE77" s="95"/>
      <c r="AF77" s="98"/>
      <c r="AG77" s="95"/>
      <c r="AH77" s="108"/>
      <c r="AI77" s="95"/>
      <c r="AJ77" s="95"/>
      <c r="AK77" s="95"/>
      <c r="AL77" s="95" t="s">
        <v>572</v>
      </c>
      <c r="AM77" s="95">
        <v>15669</v>
      </c>
      <c r="AN77" s="95"/>
      <c r="AO77" s="108" t="s">
        <v>510</v>
      </c>
      <c r="AP77" s="98"/>
      <c r="AQ77" s="95"/>
      <c r="AR77" s="95"/>
      <c r="AS77" s="440"/>
      <c r="AT77" s="95"/>
      <c r="AU77" s="95"/>
      <c r="AV77" s="95"/>
      <c r="AW77" s="108" t="s">
        <v>612</v>
      </c>
      <c r="AX77" s="96"/>
      <c r="AY77" s="99"/>
      <c r="AZ77" s="98"/>
      <c r="BA77" s="95"/>
      <c r="BB77" s="95"/>
      <c r="BC77" s="95"/>
      <c r="BD77" s="95"/>
      <c r="BE77" s="95"/>
      <c r="BF77" s="95"/>
      <c r="BG77" s="95"/>
      <c r="BH77" s="95"/>
      <c r="BI77" s="95"/>
      <c r="BJ77" s="98"/>
      <c r="BK77" s="95"/>
      <c r="BL77" s="95"/>
      <c r="BM77" s="95"/>
      <c r="BN77" s="95"/>
      <c r="BO77" s="95"/>
      <c r="BP77" s="95"/>
      <c r="BQ77" s="95"/>
      <c r="BR77" s="95"/>
      <c r="BS77" s="95"/>
      <c r="BT77" s="98"/>
      <c r="BU77" s="95"/>
      <c r="BV77" s="95"/>
      <c r="BW77" s="95"/>
      <c r="BX77" s="95"/>
      <c r="BY77" s="95"/>
      <c r="BZ77" s="95"/>
      <c r="CA77" s="95"/>
      <c r="CB77" s="95"/>
      <c r="CC77" s="95"/>
      <c r="CD77" s="101">
        <f t="shared" si="4"/>
        <v>15669</v>
      </c>
      <c r="CE77" s="101">
        <f t="shared" si="3"/>
        <v>15669</v>
      </c>
    </row>
    <row r="78" spans="1:84" s="410" customFormat="1" ht="14.25" customHeight="1" x14ac:dyDescent="0.4">
      <c r="A78" s="759" t="s">
        <v>254</v>
      </c>
      <c r="B78" s="767"/>
      <c r="C78" s="95"/>
      <c r="D78" s="95"/>
      <c r="E78" s="95"/>
      <c r="F78" s="95"/>
      <c r="G78" s="95"/>
      <c r="H78" s="95"/>
      <c r="I78" s="95"/>
      <c r="J78" s="95"/>
      <c r="K78" s="95"/>
      <c r="L78" s="96"/>
      <c r="M78" s="97"/>
      <c r="N78" s="95"/>
      <c r="O78" s="95"/>
      <c r="P78" s="95"/>
      <c r="Q78" s="95"/>
      <c r="R78" s="95"/>
      <c r="S78" s="95"/>
      <c r="T78" s="95"/>
      <c r="U78" s="95"/>
      <c r="V78" s="98"/>
      <c r="W78" s="95"/>
      <c r="X78" s="95"/>
      <c r="Y78" s="95"/>
      <c r="Z78" s="108"/>
      <c r="AA78" s="95"/>
      <c r="AB78" s="95"/>
      <c r="AC78" s="95"/>
      <c r="AD78" s="95"/>
      <c r="AE78" s="95"/>
      <c r="AF78" s="98"/>
      <c r="AG78" s="95"/>
      <c r="AH78" s="95"/>
      <c r="AI78" s="95"/>
      <c r="AJ78" s="95"/>
      <c r="AK78" s="95"/>
      <c r="AL78" s="95"/>
      <c r="AM78" s="95"/>
      <c r="AN78" s="95"/>
      <c r="AO78" s="95">
        <v>4161</v>
      </c>
      <c r="AP78" s="98">
        <v>325</v>
      </c>
      <c r="AQ78" s="95">
        <v>1203</v>
      </c>
      <c r="AR78" s="95">
        <v>193</v>
      </c>
      <c r="AS78" s="95">
        <v>761</v>
      </c>
      <c r="AT78" s="95">
        <v>287</v>
      </c>
      <c r="AU78" s="95"/>
      <c r="AV78" s="95">
        <v>313</v>
      </c>
      <c r="AW78" s="95"/>
      <c r="AX78" s="96" t="s">
        <v>255</v>
      </c>
      <c r="AY78" s="109"/>
      <c r="AZ78" s="103" t="s">
        <v>619</v>
      </c>
      <c r="BA78" s="95"/>
      <c r="BB78" s="95"/>
      <c r="BC78" s="95"/>
      <c r="BD78" s="108" t="s">
        <v>633</v>
      </c>
      <c r="BE78" s="95"/>
      <c r="BF78" s="95"/>
      <c r="BG78" s="95"/>
      <c r="BH78" s="95"/>
      <c r="BI78" s="95"/>
      <c r="BJ78" s="98"/>
      <c r="BK78" s="95"/>
      <c r="BL78" s="95"/>
      <c r="BM78" s="95"/>
      <c r="BN78" s="95"/>
      <c r="BO78" s="95"/>
      <c r="BP78" s="95"/>
      <c r="BQ78" s="95"/>
      <c r="BR78" s="95"/>
      <c r="BS78" s="95"/>
      <c r="BT78" s="98"/>
      <c r="BU78" s="95"/>
      <c r="BV78" s="95"/>
      <c r="BW78" s="95"/>
      <c r="BX78" s="95"/>
      <c r="BY78" s="95"/>
      <c r="BZ78" s="95"/>
      <c r="CA78" s="95"/>
      <c r="CB78" s="95"/>
      <c r="CC78" s="95"/>
      <c r="CD78" s="101">
        <f t="shared" si="4"/>
        <v>7243</v>
      </c>
      <c r="CE78" s="101">
        <f t="shared" si="3"/>
        <v>7243</v>
      </c>
      <c r="CF78" s="451"/>
    </row>
    <row r="79" spans="1:84" s="410" customFormat="1" ht="14.25" customHeight="1" x14ac:dyDescent="0.4">
      <c r="A79" s="759" t="s">
        <v>620</v>
      </c>
      <c r="B79" s="767"/>
      <c r="C79" s="95"/>
      <c r="D79" s="95"/>
      <c r="E79" s="95"/>
      <c r="F79" s="95"/>
      <c r="G79" s="95"/>
      <c r="H79" s="95"/>
      <c r="I79" s="95"/>
      <c r="J79" s="95"/>
      <c r="K79" s="95"/>
      <c r="L79" s="96"/>
      <c r="M79" s="97"/>
      <c r="N79" s="95"/>
      <c r="O79" s="95"/>
      <c r="P79" s="95"/>
      <c r="Q79" s="95"/>
      <c r="R79" s="95"/>
      <c r="S79" s="95"/>
      <c r="T79" s="95"/>
      <c r="U79" s="95"/>
      <c r="V79" s="98"/>
      <c r="W79" s="95"/>
      <c r="X79" s="95"/>
      <c r="Y79" s="95">
        <v>52</v>
      </c>
      <c r="Z79" s="95">
        <v>80</v>
      </c>
      <c r="AA79" s="95">
        <v>160</v>
      </c>
      <c r="AB79" s="95"/>
      <c r="AC79" s="95">
        <v>80</v>
      </c>
      <c r="AD79" s="95">
        <v>135</v>
      </c>
      <c r="AE79" s="95">
        <v>834</v>
      </c>
      <c r="AF79" s="98">
        <v>997</v>
      </c>
      <c r="AG79" s="95"/>
      <c r="AH79" s="95" t="s">
        <v>256</v>
      </c>
      <c r="AI79" s="95">
        <v>404</v>
      </c>
      <c r="AJ79" s="95">
        <v>160</v>
      </c>
      <c r="AK79" s="95">
        <v>833</v>
      </c>
      <c r="AL79" s="95">
        <v>743</v>
      </c>
      <c r="AM79" s="108"/>
      <c r="AN79" s="95"/>
      <c r="AO79" s="95"/>
      <c r="AP79" s="98" t="s">
        <v>512</v>
      </c>
      <c r="AQ79" s="95" t="s">
        <v>632</v>
      </c>
      <c r="AR79" s="95"/>
      <c r="AS79" s="95">
        <v>7872</v>
      </c>
      <c r="AT79" s="95">
        <v>3301</v>
      </c>
      <c r="AU79" s="211"/>
      <c r="AV79" s="211" t="s">
        <v>622</v>
      </c>
      <c r="AW79" s="95">
        <v>518</v>
      </c>
      <c r="AX79" s="96">
        <v>1873</v>
      </c>
      <c r="AY79" s="99">
        <v>2000</v>
      </c>
      <c r="AZ79" s="98">
        <v>1000</v>
      </c>
      <c r="BA79" s="95">
        <v>1000</v>
      </c>
      <c r="BB79" s="95">
        <v>1000</v>
      </c>
      <c r="BC79" s="95">
        <v>1000</v>
      </c>
      <c r="BD79" s="95">
        <v>1000</v>
      </c>
      <c r="BE79" s="95">
        <v>1000</v>
      </c>
      <c r="BF79" s="95">
        <v>1000</v>
      </c>
      <c r="BG79" s="95">
        <v>1000</v>
      </c>
      <c r="BH79" s="95">
        <v>1000</v>
      </c>
      <c r="BI79" s="95">
        <v>1000</v>
      </c>
      <c r="BJ79" s="95">
        <v>1000</v>
      </c>
      <c r="BK79" s="95">
        <v>1000</v>
      </c>
      <c r="BL79" s="95">
        <v>1000</v>
      </c>
      <c r="BM79" s="95">
        <v>1000</v>
      </c>
      <c r="BN79" s="95">
        <v>1000</v>
      </c>
      <c r="BO79" s="95">
        <v>1000</v>
      </c>
      <c r="BP79" s="95">
        <v>1000</v>
      </c>
      <c r="BQ79" s="95">
        <v>1000</v>
      </c>
      <c r="BR79" s="95">
        <v>1000</v>
      </c>
      <c r="BS79" s="95">
        <v>1000</v>
      </c>
      <c r="BT79" s="95">
        <v>1000</v>
      </c>
      <c r="BU79" s="95">
        <v>1000</v>
      </c>
      <c r="BV79" s="95">
        <v>1000</v>
      </c>
      <c r="BW79" s="95">
        <v>1000</v>
      </c>
      <c r="BX79" s="95">
        <v>1000</v>
      </c>
      <c r="BY79" s="95">
        <v>1000</v>
      </c>
      <c r="BZ79" s="95">
        <v>1000</v>
      </c>
      <c r="CA79" s="95">
        <v>1000</v>
      </c>
      <c r="CB79" s="95">
        <v>1000</v>
      </c>
      <c r="CC79" s="95">
        <v>1000</v>
      </c>
      <c r="CD79" s="101">
        <f t="shared" si="4"/>
        <v>50042</v>
      </c>
      <c r="CE79" s="101">
        <f t="shared" si="3"/>
        <v>50042</v>
      </c>
    </row>
    <row r="80" spans="1:84" s="410" customFormat="1" ht="14.25" customHeight="1" thickBot="1" x14ac:dyDescent="0.45">
      <c r="A80" s="759" t="s">
        <v>257</v>
      </c>
      <c r="B80" s="767"/>
      <c r="C80" s="95"/>
      <c r="D80" s="95"/>
      <c r="E80" s="95"/>
      <c r="F80" s="95"/>
      <c r="G80" s="95"/>
      <c r="H80" s="95"/>
      <c r="I80" s="95"/>
      <c r="J80" s="95"/>
      <c r="K80" s="95"/>
      <c r="L80" s="96"/>
      <c r="M80" s="97"/>
      <c r="N80" s="95"/>
      <c r="O80" s="95"/>
      <c r="P80" s="95"/>
      <c r="Q80" s="95"/>
      <c r="R80" s="95"/>
      <c r="S80" s="95"/>
      <c r="T80" s="95"/>
      <c r="U80" s="95"/>
      <c r="V80" s="98"/>
      <c r="W80" s="95"/>
      <c r="X80" s="95"/>
      <c r="Y80" s="95" t="s">
        <v>258</v>
      </c>
      <c r="Z80" s="108" t="s">
        <v>259</v>
      </c>
      <c r="AA80" s="95"/>
      <c r="AB80" s="95"/>
      <c r="AC80" s="95" t="s">
        <v>260</v>
      </c>
      <c r="AD80" s="95" t="s">
        <v>260</v>
      </c>
      <c r="AE80" s="108" t="s">
        <v>261</v>
      </c>
      <c r="AF80" s="98"/>
      <c r="AG80" s="95"/>
      <c r="AH80" s="95"/>
      <c r="AI80" s="95"/>
      <c r="AJ80" s="108" t="s">
        <v>664</v>
      </c>
      <c r="AK80" s="95"/>
      <c r="AL80" s="95" t="s">
        <v>260</v>
      </c>
      <c r="AM80" s="95"/>
      <c r="AN80" s="95">
        <v>620</v>
      </c>
      <c r="AO80" s="95"/>
      <c r="AP80" s="98"/>
      <c r="AQ80" s="95" t="s">
        <v>631</v>
      </c>
      <c r="AR80" s="95"/>
      <c r="AS80" s="95"/>
      <c r="AT80" s="95"/>
      <c r="AU80" s="441" t="s">
        <v>635</v>
      </c>
      <c r="AV80" s="95">
        <v>240</v>
      </c>
      <c r="AW80" s="108"/>
      <c r="AX80" s="96"/>
      <c r="AY80" s="99" t="s">
        <v>623</v>
      </c>
      <c r="AZ80" s="103" t="s">
        <v>624</v>
      </c>
      <c r="BA80" s="95"/>
      <c r="BB80" s="95"/>
      <c r="BC80" s="95"/>
      <c r="BD80" s="95"/>
      <c r="BE80" s="95"/>
      <c r="BF80" s="95"/>
      <c r="BG80" s="95"/>
      <c r="BH80" s="95"/>
      <c r="BI80" s="95"/>
      <c r="BJ80" s="98"/>
      <c r="BK80" s="95"/>
      <c r="BL80" s="95"/>
      <c r="BM80" s="95"/>
      <c r="BN80" s="95"/>
      <c r="BO80" s="95"/>
      <c r="BP80" s="95"/>
      <c r="BQ80" s="95"/>
      <c r="BR80" s="95"/>
      <c r="BS80" s="95"/>
      <c r="BT80" s="98"/>
      <c r="BU80" s="95"/>
      <c r="BV80" s="95"/>
      <c r="BW80" s="95"/>
      <c r="BX80" s="95"/>
      <c r="BY80" s="95"/>
      <c r="BZ80" s="95"/>
      <c r="CA80" s="95"/>
      <c r="CB80" s="95"/>
      <c r="CC80" s="95"/>
      <c r="CD80" s="101">
        <f t="shared" si="4"/>
        <v>860</v>
      </c>
      <c r="CE80" s="101">
        <f t="shared" si="3"/>
        <v>860</v>
      </c>
      <c r="CF80" s="451"/>
    </row>
    <row r="81" spans="1:84" s="410" customFormat="1" ht="14.25" customHeight="1" x14ac:dyDescent="0.4">
      <c r="A81" s="779" t="s">
        <v>262</v>
      </c>
      <c r="B81" s="780"/>
      <c r="C81" s="173"/>
      <c r="D81" s="173"/>
      <c r="E81" s="173"/>
      <c r="F81" s="173"/>
      <c r="G81" s="173"/>
      <c r="H81" s="173"/>
      <c r="I81" s="173"/>
      <c r="J81" s="173"/>
      <c r="K81" s="173"/>
      <c r="L81" s="174"/>
      <c r="M81" s="175"/>
      <c r="N81" s="173"/>
      <c r="O81" s="173"/>
      <c r="P81" s="173"/>
      <c r="Q81" s="173"/>
      <c r="R81" s="173"/>
      <c r="S81" s="173"/>
      <c r="T81" s="173"/>
      <c r="U81" s="173"/>
      <c r="V81" s="176"/>
      <c r="W81" s="173"/>
      <c r="X81" s="173"/>
      <c r="Y81" s="173"/>
      <c r="Z81" s="173"/>
      <c r="AA81" s="173"/>
      <c r="AB81" s="173"/>
      <c r="AC81" s="173"/>
      <c r="AD81" s="173"/>
      <c r="AE81" s="173"/>
      <c r="AF81" s="176"/>
      <c r="AG81" s="173"/>
      <c r="AH81" s="173"/>
      <c r="AI81" s="173"/>
      <c r="AJ81" s="173"/>
      <c r="AK81" s="173"/>
      <c r="AL81" s="173"/>
      <c r="AM81" s="173"/>
      <c r="AN81" s="173"/>
      <c r="AO81" s="173"/>
      <c r="AP81" s="176"/>
      <c r="AQ81" s="173"/>
      <c r="AR81" s="173"/>
      <c r="AS81" s="173"/>
      <c r="AT81" s="173" t="s">
        <v>634</v>
      </c>
      <c r="AU81" s="173"/>
      <c r="AV81" s="173"/>
      <c r="AW81" s="173"/>
      <c r="AX81" s="174"/>
      <c r="AY81" s="177"/>
      <c r="AZ81" s="176"/>
      <c r="BA81" s="173"/>
      <c r="BB81" s="173"/>
      <c r="BC81" s="173"/>
      <c r="BD81" s="173"/>
      <c r="BE81" s="173"/>
      <c r="BF81" s="173"/>
      <c r="BG81" s="173"/>
      <c r="BH81" s="173"/>
      <c r="BI81" s="173"/>
      <c r="BJ81" s="176"/>
      <c r="BK81" s="173"/>
      <c r="BL81" s="173"/>
      <c r="BM81" s="173"/>
      <c r="BN81" s="173"/>
      <c r="BO81" s="173"/>
      <c r="BP81" s="173"/>
      <c r="BQ81" s="173"/>
      <c r="BR81" s="173"/>
      <c r="BS81" s="173"/>
      <c r="BT81" s="176"/>
      <c r="BU81" s="173"/>
      <c r="BV81" s="173"/>
      <c r="BW81" s="173"/>
      <c r="BX81" s="173"/>
      <c r="BY81" s="173"/>
      <c r="BZ81" s="173"/>
      <c r="CA81" s="173"/>
      <c r="CB81" s="173"/>
      <c r="CC81" s="173"/>
      <c r="CD81" s="178">
        <f t="shared" si="4"/>
        <v>0</v>
      </c>
      <c r="CE81" s="178">
        <f>SUM(D81:CD81)</f>
        <v>0</v>
      </c>
    </row>
    <row r="82" spans="1:84" s="410" customFormat="1" ht="14.25" customHeight="1" x14ac:dyDescent="0.4">
      <c r="A82" s="794" t="s">
        <v>263</v>
      </c>
      <c r="B82" s="795"/>
      <c r="C82" s="95"/>
      <c r="D82" s="95"/>
      <c r="E82" s="95"/>
      <c r="F82" s="95"/>
      <c r="G82" s="95"/>
      <c r="H82" s="95"/>
      <c r="I82" s="95"/>
      <c r="J82" s="95"/>
      <c r="K82" s="95"/>
      <c r="L82" s="96"/>
      <c r="M82" s="97"/>
      <c r="N82" s="95"/>
      <c r="O82" s="95"/>
      <c r="P82" s="95"/>
      <c r="Q82" s="95"/>
      <c r="R82" s="95"/>
      <c r="S82" s="95"/>
      <c r="T82" s="95"/>
      <c r="U82" s="95"/>
      <c r="V82" s="98"/>
      <c r="W82" s="95"/>
      <c r="X82" s="95"/>
      <c r="Y82" s="95"/>
      <c r="Z82" s="95"/>
      <c r="AA82" s="95"/>
      <c r="AB82" s="95"/>
      <c r="AC82" s="95"/>
      <c r="AD82" s="95"/>
      <c r="AE82" s="95"/>
      <c r="AF82" s="98"/>
      <c r="AG82" s="95"/>
      <c r="AH82" s="95"/>
      <c r="AI82" s="95"/>
      <c r="AJ82" s="95"/>
      <c r="AK82" s="95"/>
      <c r="AL82" s="95"/>
      <c r="AM82" s="95"/>
      <c r="AN82" s="95"/>
      <c r="AO82" s="95"/>
      <c r="AP82" s="98"/>
      <c r="AQ82" s="95"/>
      <c r="AR82" s="95"/>
      <c r="AS82" s="95"/>
      <c r="AT82" s="95"/>
      <c r="AU82" s="95"/>
      <c r="AV82" s="95"/>
      <c r="AW82" s="95"/>
      <c r="AX82" s="96"/>
      <c r="AY82" s="99"/>
      <c r="AZ82" s="98"/>
      <c r="BA82" s="95"/>
      <c r="BB82" s="95"/>
      <c r="BC82" s="95"/>
      <c r="BD82" s="95"/>
      <c r="BE82" s="95"/>
      <c r="BF82" s="95"/>
      <c r="BG82" s="95"/>
      <c r="BH82" s="95"/>
      <c r="BI82" s="95"/>
      <c r="BJ82" s="98"/>
      <c r="BK82" s="95"/>
      <c r="BL82" s="95"/>
      <c r="BM82" s="95"/>
      <c r="BN82" s="95"/>
      <c r="BO82" s="95"/>
      <c r="BP82" s="95"/>
      <c r="BQ82" s="95"/>
      <c r="BR82" s="95"/>
      <c r="BS82" s="95"/>
      <c r="BT82" s="98"/>
      <c r="BU82" s="95"/>
      <c r="BV82" s="95"/>
      <c r="BW82" s="95"/>
      <c r="BX82" s="95"/>
      <c r="BY82" s="95"/>
      <c r="BZ82" s="95"/>
      <c r="CA82" s="95"/>
      <c r="CB82" s="95"/>
      <c r="CC82" s="95"/>
      <c r="CD82" s="101">
        <f t="shared" si="4"/>
        <v>0</v>
      </c>
      <c r="CE82" s="101">
        <f>SUM(D82:CD82)</f>
        <v>0</v>
      </c>
    </row>
    <row r="83" spans="1:84" s="410" customFormat="1" ht="14.25" customHeight="1" x14ac:dyDescent="0.4">
      <c r="A83" s="759" t="s">
        <v>264</v>
      </c>
      <c r="B83" s="767"/>
      <c r="C83" s="95"/>
      <c r="D83" s="95"/>
      <c r="E83" s="95"/>
      <c r="F83" s="95"/>
      <c r="G83" s="95"/>
      <c r="H83" s="95"/>
      <c r="I83" s="95"/>
      <c r="J83" s="95"/>
      <c r="K83" s="95"/>
      <c r="L83" s="96"/>
      <c r="M83" s="97"/>
      <c r="N83" s="95"/>
      <c r="O83" s="95"/>
      <c r="P83" s="95"/>
      <c r="Q83" s="95"/>
      <c r="R83" s="95"/>
      <c r="S83" s="95"/>
      <c r="T83" s="95"/>
      <c r="U83" s="95"/>
      <c r="V83" s="98"/>
      <c r="W83" s="95"/>
      <c r="X83" s="95"/>
      <c r="Y83" s="95"/>
      <c r="Z83" s="108" t="s">
        <v>647</v>
      </c>
      <c r="AA83" s="95"/>
      <c r="AB83" s="95"/>
      <c r="AC83" s="95"/>
      <c r="AD83" s="95"/>
      <c r="AE83" s="95"/>
      <c r="AF83" s="98"/>
      <c r="AG83" s="95"/>
      <c r="AH83" s="95" t="s">
        <v>613</v>
      </c>
      <c r="AI83" s="95">
        <v>2108</v>
      </c>
      <c r="AJ83" s="95"/>
      <c r="AK83" s="95"/>
      <c r="AL83" s="95"/>
      <c r="AM83" s="95"/>
      <c r="AN83" s="95"/>
      <c r="AO83" s="95"/>
      <c r="AP83" s="98"/>
      <c r="AQ83" s="95"/>
      <c r="AR83" s="95"/>
      <c r="AS83" s="95"/>
      <c r="AT83" s="95"/>
      <c r="AU83" s="95"/>
      <c r="AV83" s="95"/>
      <c r="AW83" s="95"/>
      <c r="AX83" s="96"/>
      <c r="AY83" s="99"/>
      <c r="AZ83" s="98"/>
      <c r="BA83" s="95"/>
      <c r="BB83" s="95"/>
      <c r="BC83" s="95"/>
      <c r="BD83" s="95"/>
      <c r="BE83" s="95"/>
      <c r="BF83" s="95"/>
      <c r="BG83" s="95"/>
      <c r="BH83" s="95"/>
      <c r="BI83" s="95"/>
      <c r="BJ83" s="98"/>
      <c r="BK83" s="95"/>
      <c r="BL83" s="108"/>
      <c r="BM83" s="108"/>
      <c r="BN83" s="95"/>
      <c r="BO83" s="95"/>
      <c r="BP83" s="95"/>
      <c r="BQ83" s="95"/>
      <c r="BR83" s="95"/>
      <c r="BS83" s="95"/>
      <c r="BT83" s="98"/>
      <c r="BU83" s="95"/>
      <c r="BV83" s="95"/>
      <c r="BW83" s="95"/>
      <c r="BX83" s="95"/>
      <c r="BY83" s="95"/>
      <c r="BZ83" s="95"/>
      <c r="CA83" s="95"/>
      <c r="CB83" s="95"/>
      <c r="CC83" s="95"/>
      <c r="CD83" s="101">
        <f t="shared" si="4"/>
        <v>2108</v>
      </c>
      <c r="CE83" s="101">
        <f>SUM($D83:$CC83)</f>
        <v>2108</v>
      </c>
    </row>
    <row r="84" spans="1:84" s="410" customFormat="1" ht="14.25" customHeight="1" x14ac:dyDescent="0.4">
      <c r="A84" s="751" t="s">
        <v>265</v>
      </c>
      <c r="B84" s="752"/>
      <c r="C84" s="135"/>
      <c r="D84" s="135"/>
      <c r="E84" s="135"/>
      <c r="F84" s="135"/>
      <c r="G84" s="135"/>
      <c r="H84" s="135"/>
      <c r="I84" s="135"/>
      <c r="J84" s="135"/>
      <c r="K84" s="135"/>
      <c r="L84" s="136"/>
      <c r="M84" s="137">
        <v>180</v>
      </c>
      <c r="N84" s="135"/>
      <c r="O84" s="135"/>
      <c r="P84" s="135">
        <v>130</v>
      </c>
      <c r="Q84" s="135"/>
      <c r="R84" s="135"/>
      <c r="S84" s="135"/>
      <c r="T84" s="135">
        <v>2900</v>
      </c>
      <c r="U84" s="135"/>
      <c r="V84" s="138"/>
      <c r="W84" s="135"/>
      <c r="X84" s="135"/>
      <c r="Y84" s="135">
        <v>4991</v>
      </c>
      <c r="Z84" s="135">
        <v>665</v>
      </c>
      <c r="AA84" s="139"/>
      <c r="AB84" s="135"/>
      <c r="AC84" s="135">
        <v>596</v>
      </c>
      <c r="AD84" s="135">
        <v>1392</v>
      </c>
      <c r="AE84" s="135"/>
      <c r="AF84" s="138"/>
      <c r="AG84" s="135">
        <v>752</v>
      </c>
      <c r="AH84" s="135"/>
      <c r="AI84" s="135">
        <v>250</v>
      </c>
      <c r="AJ84" s="135"/>
      <c r="AK84" s="135">
        <v>33121</v>
      </c>
      <c r="AL84" s="135">
        <v>335</v>
      </c>
      <c r="AM84" s="139" t="s">
        <v>266</v>
      </c>
      <c r="AN84" s="135"/>
      <c r="AO84" s="135"/>
      <c r="AP84" s="138"/>
      <c r="AQ84" s="135"/>
      <c r="AR84" s="135"/>
      <c r="AS84" s="135"/>
      <c r="AT84" s="135"/>
      <c r="AU84" s="135">
        <v>6814</v>
      </c>
      <c r="AV84" s="135"/>
      <c r="AW84" s="135"/>
      <c r="AX84" s="136">
        <v>1030</v>
      </c>
      <c r="AY84" s="140">
        <v>1500</v>
      </c>
      <c r="AZ84" s="138"/>
      <c r="BA84" s="135"/>
      <c r="BB84" s="135"/>
      <c r="BC84" s="135"/>
      <c r="BD84" s="135"/>
      <c r="BE84" s="135">
        <v>7000</v>
      </c>
      <c r="BF84" s="135"/>
      <c r="BG84" s="135"/>
      <c r="BH84" s="135"/>
      <c r="BI84" s="135"/>
      <c r="BJ84" s="138"/>
      <c r="BK84" s="135"/>
      <c r="BL84" s="135">
        <v>2500</v>
      </c>
      <c r="BM84" s="135"/>
      <c r="BN84" s="135"/>
      <c r="BO84" s="135">
        <v>7000</v>
      </c>
      <c r="BP84" s="135"/>
      <c r="BQ84" s="135"/>
      <c r="BR84" s="135"/>
      <c r="BS84" s="135"/>
      <c r="BT84" s="138"/>
      <c r="BU84" s="135"/>
      <c r="BV84" s="135"/>
      <c r="BW84" s="135"/>
      <c r="BX84" s="135"/>
      <c r="BY84" s="135">
        <v>2500</v>
      </c>
      <c r="BZ84" s="139" t="s">
        <v>618</v>
      </c>
      <c r="CA84" s="135"/>
      <c r="CB84" s="135"/>
      <c r="CC84" s="135"/>
      <c r="CD84" s="757">
        <f>+CE84</f>
        <v>73656</v>
      </c>
      <c r="CE84" s="757">
        <f>SUM($D84:$CC84)</f>
        <v>73656</v>
      </c>
    </row>
    <row r="85" spans="1:84" s="410" customFormat="1" ht="14.25" customHeight="1" thickBot="1" x14ac:dyDescent="0.45">
      <c r="A85" s="753"/>
      <c r="B85" s="754"/>
      <c r="C85" s="233"/>
      <c r="D85" s="233"/>
      <c r="E85" s="233"/>
      <c r="F85" s="233"/>
      <c r="G85" s="233"/>
      <c r="H85" s="233"/>
      <c r="I85" s="233"/>
      <c r="J85" s="233"/>
      <c r="K85" s="233"/>
      <c r="L85" s="234"/>
      <c r="M85" s="235" t="s">
        <v>267</v>
      </c>
      <c r="N85" s="233"/>
      <c r="O85" s="233"/>
      <c r="P85" s="233" t="s">
        <v>268</v>
      </c>
      <c r="Q85" s="233"/>
      <c r="R85" s="233"/>
      <c r="S85" s="233"/>
      <c r="T85" s="233" t="s">
        <v>269</v>
      </c>
      <c r="U85" s="233"/>
      <c r="V85" s="237"/>
      <c r="W85" s="233"/>
      <c r="X85" s="233"/>
      <c r="Y85" s="233" t="s">
        <v>646</v>
      </c>
      <c r="Z85" s="233"/>
      <c r="AA85" s="236"/>
      <c r="AB85" s="233"/>
      <c r="AC85" s="233" t="s">
        <v>267</v>
      </c>
      <c r="AD85" s="236" t="s">
        <v>270</v>
      </c>
      <c r="AE85" s="233"/>
      <c r="AF85" s="237"/>
      <c r="AG85" s="233"/>
      <c r="AH85" s="233"/>
      <c r="AI85" s="233" t="s">
        <v>271</v>
      </c>
      <c r="AJ85" s="233"/>
      <c r="AK85" s="236" t="s">
        <v>565</v>
      </c>
      <c r="AL85" s="233"/>
      <c r="AM85" s="233"/>
      <c r="AN85" s="233"/>
      <c r="AO85" s="233"/>
      <c r="AP85" s="237"/>
      <c r="AQ85" s="233"/>
      <c r="AR85" s="233"/>
      <c r="AS85" s="233"/>
      <c r="AT85" s="233"/>
      <c r="AU85" s="236" t="s">
        <v>272</v>
      </c>
      <c r="AV85" s="233"/>
      <c r="AW85" s="233"/>
      <c r="AX85" s="234" t="s">
        <v>273</v>
      </c>
      <c r="AY85" s="432" t="s">
        <v>274</v>
      </c>
      <c r="AZ85" s="237"/>
      <c r="BA85" s="233"/>
      <c r="BB85" s="233"/>
      <c r="BC85" s="233"/>
      <c r="BD85" s="233"/>
      <c r="BE85" s="236" t="s">
        <v>615</v>
      </c>
      <c r="BF85" s="233"/>
      <c r="BG85" s="233"/>
      <c r="BH85" s="233"/>
      <c r="BI85" s="233"/>
      <c r="BJ85" s="237"/>
      <c r="BK85" s="233"/>
      <c r="BL85" s="236" t="s">
        <v>616</v>
      </c>
      <c r="BM85" s="236"/>
      <c r="BN85" s="233"/>
      <c r="BO85" s="236" t="s">
        <v>614</v>
      </c>
      <c r="BP85" s="233"/>
      <c r="BQ85" s="233"/>
      <c r="BR85" s="233"/>
      <c r="BS85" s="233"/>
      <c r="BT85" s="237"/>
      <c r="BU85" s="233"/>
      <c r="BV85" s="233"/>
      <c r="BW85" s="233"/>
      <c r="BX85" s="233"/>
      <c r="BY85" s="233">
        <v>7000</v>
      </c>
      <c r="BZ85" s="236" t="s">
        <v>617</v>
      </c>
      <c r="CA85" s="233"/>
      <c r="CB85" s="233"/>
      <c r="CC85" s="233"/>
      <c r="CD85" s="772"/>
      <c r="CE85" s="772">
        <f>SUM($D85:$CC85)</f>
        <v>7000</v>
      </c>
    </row>
    <row r="86" spans="1:84" s="410" customFormat="1" ht="14.25" customHeight="1" thickBot="1" x14ac:dyDescent="0.45">
      <c r="A86" s="796" t="s">
        <v>566</v>
      </c>
      <c r="B86" s="797"/>
      <c r="C86" s="433"/>
      <c r="D86" s="433"/>
      <c r="E86" s="433"/>
      <c r="F86" s="433"/>
      <c r="G86" s="433"/>
      <c r="H86" s="433"/>
      <c r="I86" s="433"/>
      <c r="J86" s="433"/>
      <c r="K86" s="433"/>
      <c r="L86" s="434"/>
      <c r="M86" s="435"/>
      <c r="N86" s="433"/>
      <c r="O86" s="433"/>
      <c r="P86" s="433"/>
      <c r="Q86" s="433"/>
      <c r="R86" s="433"/>
      <c r="S86" s="433"/>
      <c r="T86" s="433"/>
      <c r="U86" s="433"/>
      <c r="V86" s="436"/>
      <c r="W86" s="433"/>
      <c r="X86" s="433"/>
      <c r="Y86" s="433"/>
      <c r="Z86" s="433"/>
      <c r="AA86" s="433"/>
      <c r="AB86" s="433"/>
      <c r="AC86" s="433"/>
      <c r="AD86" s="433"/>
      <c r="AE86" s="433"/>
      <c r="AF86" s="436"/>
      <c r="AG86" s="433"/>
      <c r="AH86" s="433"/>
      <c r="AI86" s="433"/>
      <c r="AJ86" s="433"/>
      <c r="AK86" s="433"/>
      <c r="AL86" s="433"/>
      <c r="AM86" s="433"/>
      <c r="AN86" s="433"/>
      <c r="AO86" s="433"/>
      <c r="AP86" s="436"/>
      <c r="AQ86" s="433"/>
      <c r="AR86" s="433"/>
      <c r="AS86" s="433"/>
      <c r="AT86" s="433"/>
      <c r="AU86" s="433"/>
      <c r="AV86" s="433"/>
      <c r="AW86" s="433"/>
      <c r="AX86" s="434"/>
      <c r="AY86" s="437"/>
      <c r="AZ86" s="436">
        <v>3000</v>
      </c>
      <c r="BA86" s="433">
        <v>3000</v>
      </c>
      <c r="BB86" s="433">
        <v>3000</v>
      </c>
      <c r="BC86" s="433">
        <v>3000</v>
      </c>
      <c r="BD86" s="433">
        <v>3000</v>
      </c>
      <c r="BE86" s="433">
        <v>3000</v>
      </c>
      <c r="BF86" s="433">
        <v>3000</v>
      </c>
      <c r="BG86" s="433">
        <v>3000</v>
      </c>
      <c r="BH86" s="433">
        <v>3000</v>
      </c>
      <c r="BI86" s="433">
        <v>3000</v>
      </c>
      <c r="BJ86" s="436">
        <v>3000</v>
      </c>
      <c r="BK86" s="433">
        <v>3000</v>
      </c>
      <c r="BL86" s="433">
        <v>3000</v>
      </c>
      <c r="BM86" s="433">
        <v>3000</v>
      </c>
      <c r="BN86" s="433">
        <v>3000</v>
      </c>
      <c r="BO86" s="433">
        <v>3000</v>
      </c>
      <c r="BP86" s="433">
        <v>3000</v>
      </c>
      <c r="BQ86" s="433">
        <v>3000</v>
      </c>
      <c r="BR86" s="433">
        <v>3000</v>
      </c>
      <c r="BS86" s="433">
        <v>3000</v>
      </c>
      <c r="BT86" s="436">
        <v>3000</v>
      </c>
      <c r="BU86" s="433">
        <v>3000</v>
      </c>
      <c r="BV86" s="433">
        <v>3000</v>
      </c>
      <c r="BW86" s="433">
        <v>3000</v>
      </c>
      <c r="BX86" s="433">
        <v>3000</v>
      </c>
      <c r="BY86" s="433">
        <v>3000</v>
      </c>
      <c r="BZ86" s="433">
        <v>3000</v>
      </c>
      <c r="CA86" s="433">
        <v>3000</v>
      </c>
      <c r="CB86" s="433">
        <v>3000</v>
      </c>
      <c r="CC86" s="433">
        <v>3000</v>
      </c>
      <c r="CD86" s="438">
        <f>SUM(C86:CC86)</f>
        <v>90000</v>
      </c>
      <c r="CE86" s="438">
        <f>SUM(D86:CD86)</f>
        <v>180000</v>
      </c>
    </row>
    <row r="87" spans="1:84" ht="14.25" customHeight="1" thickTop="1" x14ac:dyDescent="0.4">
      <c r="A87" s="761" t="s">
        <v>275</v>
      </c>
      <c r="B87" s="762"/>
      <c r="C87" s="213">
        <f t="shared" ref="C87:BN87" si="5">SUM(C62:C86)</f>
        <v>0</v>
      </c>
      <c r="D87" s="213">
        <f t="shared" si="5"/>
        <v>0</v>
      </c>
      <c r="E87" s="213">
        <f t="shared" si="5"/>
        <v>0</v>
      </c>
      <c r="F87" s="213">
        <f t="shared" si="5"/>
        <v>0</v>
      </c>
      <c r="G87" s="213">
        <f t="shared" si="5"/>
        <v>0</v>
      </c>
      <c r="H87" s="213">
        <f t="shared" si="5"/>
        <v>0</v>
      </c>
      <c r="I87" s="213">
        <f t="shared" si="5"/>
        <v>0</v>
      </c>
      <c r="J87" s="213">
        <f t="shared" si="5"/>
        <v>140</v>
      </c>
      <c r="K87" s="213">
        <f t="shared" si="5"/>
        <v>0</v>
      </c>
      <c r="L87" s="193">
        <f t="shared" si="5"/>
        <v>0</v>
      </c>
      <c r="M87" s="213">
        <f t="shared" si="5"/>
        <v>180</v>
      </c>
      <c r="N87" s="213">
        <f t="shared" si="5"/>
        <v>430</v>
      </c>
      <c r="O87" s="213">
        <f t="shared" si="5"/>
        <v>0</v>
      </c>
      <c r="P87" s="213">
        <f t="shared" si="5"/>
        <v>130</v>
      </c>
      <c r="Q87" s="213">
        <f t="shared" si="5"/>
        <v>0</v>
      </c>
      <c r="R87" s="213">
        <f t="shared" si="5"/>
        <v>460</v>
      </c>
      <c r="S87" s="213">
        <f t="shared" si="5"/>
        <v>0</v>
      </c>
      <c r="T87" s="213">
        <f t="shared" si="5"/>
        <v>8176</v>
      </c>
      <c r="U87" s="213">
        <f t="shared" si="5"/>
        <v>6180</v>
      </c>
      <c r="V87" s="193">
        <f t="shared" si="5"/>
        <v>2480</v>
      </c>
      <c r="W87" s="213">
        <f t="shared" si="5"/>
        <v>10075</v>
      </c>
      <c r="X87" s="213">
        <f t="shared" si="5"/>
        <v>2362</v>
      </c>
      <c r="Y87" s="213">
        <f t="shared" si="5"/>
        <v>8784</v>
      </c>
      <c r="Z87" s="213">
        <f t="shared" si="5"/>
        <v>13019</v>
      </c>
      <c r="AA87" s="213">
        <f t="shared" si="5"/>
        <v>4781</v>
      </c>
      <c r="AB87" s="213">
        <f t="shared" si="5"/>
        <v>7595</v>
      </c>
      <c r="AC87" s="213">
        <f t="shared" si="5"/>
        <v>8556</v>
      </c>
      <c r="AD87" s="213">
        <f t="shared" si="5"/>
        <v>4939</v>
      </c>
      <c r="AE87" s="213">
        <f t="shared" si="5"/>
        <v>9029</v>
      </c>
      <c r="AF87" s="193">
        <f t="shared" si="5"/>
        <v>997</v>
      </c>
      <c r="AG87" s="213">
        <f t="shared" si="5"/>
        <v>4641</v>
      </c>
      <c r="AH87" s="213">
        <f t="shared" si="5"/>
        <v>29965</v>
      </c>
      <c r="AI87" s="213">
        <f t="shared" si="5"/>
        <v>10984</v>
      </c>
      <c r="AJ87" s="213">
        <f t="shared" si="5"/>
        <v>906</v>
      </c>
      <c r="AK87" s="213">
        <f t="shared" si="5"/>
        <v>33954</v>
      </c>
      <c r="AL87" s="213">
        <f t="shared" si="5"/>
        <v>2115</v>
      </c>
      <c r="AM87" s="213">
        <f t="shared" si="5"/>
        <v>19637</v>
      </c>
      <c r="AN87" s="213">
        <f t="shared" si="5"/>
        <v>59357</v>
      </c>
      <c r="AO87" s="213">
        <f t="shared" si="5"/>
        <v>4161</v>
      </c>
      <c r="AP87" s="193">
        <f t="shared" si="5"/>
        <v>325</v>
      </c>
      <c r="AQ87" s="213">
        <f t="shared" si="5"/>
        <v>1203</v>
      </c>
      <c r="AR87" s="213">
        <f t="shared" si="5"/>
        <v>193</v>
      </c>
      <c r="AS87" s="213">
        <f t="shared" si="5"/>
        <v>8633</v>
      </c>
      <c r="AT87" s="213">
        <f t="shared" si="5"/>
        <v>9177</v>
      </c>
      <c r="AU87" s="213">
        <f t="shared" si="5"/>
        <v>70901</v>
      </c>
      <c r="AV87" s="213">
        <f t="shared" si="5"/>
        <v>16116</v>
      </c>
      <c r="AW87" s="213">
        <f t="shared" si="5"/>
        <v>309972</v>
      </c>
      <c r="AX87" s="214">
        <f t="shared" si="5"/>
        <v>4960</v>
      </c>
      <c r="AY87" s="215">
        <f>SUM(AY62:AY86)</f>
        <v>3500</v>
      </c>
      <c r="AZ87" s="193">
        <f t="shared" si="5"/>
        <v>7380</v>
      </c>
      <c r="BA87" s="213">
        <f t="shared" si="5"/>
        <v>5700</v>
      </c>
      <c r="BB87" s="213">
        <f t="shared" si="5"/>
        <v>15080</v>
      </c>
      <c r="BC87" s="213">
        <f t="shared" si="5"/>
        <v>4000</v>
      </c>
      <c r="BD87" s="213">
        <f t="shared" si="5"/>
        <v>6680</v>
      </c>
      <c r="BE87" s="213">
        <f t="shared" si="5"/>
        <v>15000</v>
      </c>
      <c r="BF87" s="213">
        <f t="shared" si="5"/>
        <v>6380</v>
      </c>
      <c r="BG87" s="213">
        <f t="shared" si="5"/>
        <v>6200</v>
      </c>
      <c r="BH87" s="213">
        <f t="shared" si="5"/>
        <v>7880</v>
      </c>
      <c r="BI87" s="213">
        <f t="shared" si="5"/>
        <v>4300</v>
      </c>
      <c r="BJ87" s="193">
        <f t="shared" si="5"/>
        <v>18580</v>
      </c>
      <c r="BK87" s="213">
        <f t="shared" si="5"/>
        <v>5600</v>
      </c>
      <c r="BL87" s="213">
        <f t="shared" si="5"/>
        <v>11080</v>
      </c>
      <c r="BM87" s="213">
        <f t="shared" si="5"/>
        <v>4000</v>
      </c>
      <c r="BN87" s="213">
        <f t="shared" si="5"/>
        <v>6680</v>
      </c>
      <c r="BO87" s="213">
        <f t="shared" ref="BO87:CE87" si="6">SUM(BO62:BO86)</f>
        <v>15000</v>
      </c>
      <c r="BP87" s="213">
        <f t="shared" si="6"/>
        <v>8080</v>
      </c>
      <c r="BQ87" s="213">
        <f t="shared" si="6"/>
        <v>6200</v>
      </c>
      <c r="BR87" s="213">
        <f t="shared" si="6"/>
        <v>12880</v>
      </c>
      <c r="BS87" s="213">
        <f t="shared" si="6"/>
        <v>17300</v>
      </c>
      <c r="BT87" s="193">
        <f t="shared" si="6"/>
        <v>7380</v>
      </c>
      <c r="BU87" s="213">
        <f t="shared" si="6"/>
        <v>4000</v>
      </c>
      <c r="BV87" s="213">
        <f t="shared" si="6"/>
        <v>8580</v>
      </c>
      <c r="BW87" s="213">
        <f t="shared" si="6"/>
        <v>4000</v>
      </c>
      <c r="BX87" s="213">
        <f t="shared" si="6"/>
        <v>6680</v>
      </c>
      <c r="BY87" s="213">
        <f t="shared" si="6"/>
        <v>17900</v>
      </c>
      <c r="BZ87" s="213">
        <f t="shared" si="6"/>
        <v>6380</v>
      </c>
      <c r="CA87" s="213">
        <f t="shared" si="6"/>
        <v>6200</v>
      </c>
      <c r="CB87" s="213">
        <f t="shared" si="6"/>
        <v>6380</v>
      </c>
      <c r="CC87" s="213">
        <f t="shared" si="6"/>
        <v>4300</v>
      </c>
      <c r="CD87" s="199">
        <f t="shared" si="6"/>
        <v>927813</v>
      </c>
      <c r="CE87" s="199">
        <f t="shared" si="6"/>
        <v>1024813</v>
      </c>
      <c r="CF87" s="104"/>
    </row>
    <row r="88" spans="1:84" ht="14.25" customHeight="1" x14ac:dyDescent="0.4">
      <c r="A88" s="200" t="s">
        <v>212</v>
      </c>
      <c r="B88" s="201"/>
      <c r="C88" s="202"/>
      <c r="D88" s="202"/>
      <c r="E88" s="202"/>
      <c r="F88" s="202"/>
      <c r="G88" s="202"/>
      <c r="H88" s="202"/>
      <c r="I88" s="202"/>
      <c r="J88" s="202"/>
      <c r="K88" s="202"/>
      <c r="L88" s="202"/>
      <c r="M88" s="202"/>
      <c r="N88" s="202"/>
      <c r="O88" s="202"/>
      <c r="P88" s="202"/>
      <c r="Q88" s="202"/>
      <c r="R88" s="202"/>
      <c r="S88" s="202"/>
      <c r="T88" s="202"/>
      <c r="U88" s="202"/>
      <c r="V88" s="202"/>
      <c r="W88" s="202"/>
      <c r="X88" s="202"/>
      <c r="Y88" s="202"/>
      <c r="Z88" s="202"/>
      <c r="AA88" s="202"/>
      <c r="AB88" s="202"/>
      <c r="AC88" s="202"/>
      <c r="AD88" s="202"/>
      <c r="AE88" s="202"/>
      <c r="AF88" s="202"/>
      <c r="AG88" s="202"/>
      <c r="AH88" s="202"/>
      <c r="AI88" s="202"/>
      <c r="AJ88" s="202"/>
      <c r="AK88" s="202"/>
      <c r="AL88" s="202"/>
      <c r="AM88" s="202"/>
      <c r="AN88" s="202"/>
      <c r="AO88" s="202"/>
      <c r="AP88" s="202"/>
      <c r="AQ88" s="202"/>
      <c r="AR88" s="202"/>
      <c r="AS88" s="202"/>
      <c r="AT88" s="202"/>
      <c r="AU88" s="202"/>
      <c r="AV88" s="202"/>
      <c r="AW88" s="202"/>
      <c r="AX88" s="202"/>
      <c r="AY88" s="203"/>
      <c r="AZ88" s="202"/>
      <c r="BA88" s="202"/>
      <c r="BB88" s="202"/>
      <c r="BC88" s="202"/>
      <c r="BD88" s="202"/>
      <c r="BE88" s="202"/>
      <c r="BF88" s="202"/>
      <c r="BG88" s="202"/>
      <c r="BH88" s="202"/>
      <c r="BI88" s="202"/>
      <c r="BJ88" s="202"/>
      <c r="BK88" s="202"/>
      <c r="BL88" s="202"/>
      <c r="BM88" s="202"/>
      <c r="BN88" s="202"/>
      <c r="BO88" s="202"/>
      <c r="BP88" s="202"/>
      <c r="BQ88" s="202"/>
      <c r="BR88" s="202"/>
      <c r="BS88" s="202"/>
      <c r="BT88" s="202"/>
      <c r="BU88" s="202"/>
      <c r="BV88" s="202"/>
      <c r="BW88" s="202"/>
      <c r="BX88" s="202"/>
      <c r="BY88" s="202"/>
      <c r="BZ88" s="202"/>
      <c r="CA88" s="202"/>
      <c r="CB88" s="202"/>
      <c r="CC88" s="202"/>
      <c r="CD88" s="204"/>
      <c r="CE88" s="204"/>
    </row>
    <row r="89" spans="1:84" ht="14.25" customHeight="1" x14ac:dyDescent="0.4">
      <c r="A89" s="798" t="s">
        <v>276</v>
      </c>
      <c r="B89" s="799"/>
      <c r="C89" s="91" t="s">
        <v>212</v>
      </c>
      <c r="D89" s="91"/>
      <c r="E89" s="91"/>
      <c r="F89" s="91"/>
      <c r="G89" s="91"/>
      <c r="H89" s="91"/>
      <c r="I89" s="91"/>
      <c r="J89" s="91"/>
      <c r="K89" s="91"/>
      <c r="L89" s="91"/>
      <c r="M89" s="91"/>
      <c r="N89" s="91"/>
      <c r="O89" s="91"/>
      <c r="P89" s="91"/>
      <c r="Q89" s="91"/>
      <c r="R89" s="91"/>
      <c r="S89" s="91"/>
      <c r="T89" s="91"/>
      <c r="U89" s="91"/>
      <c r="V89" s="91"/>
      <c r="W89" s="91"/>
      <c r="X89" s="91"/>
      <c r="Y89" s="91"/>
      <c r="Z89" s="91"/>
      <c r="AA89" s="91"/>
      <c r="AB89" s="91"/>
      <c r="AC89" s="91"/>
      <c r="AD89" s="91"/>
      <c r="AE89" s="91"/>
      <c r="AF89" s="91"/>
      <c r="AG89" s="91"/>
      <c r="AH89" s="91"/>
      <c r="AI89" s="91"/>
      <c r="AJ89" s="91"/>
      <c r="AK89" s="91"/>
      <c r="AL89" s="91"/>
      <c r="AM89" s="91"/>
      <c r="AN89" s="91"/>
      <c r="AO89" s="91"/>
      <c r="AP89" s="91"/>
      <c r="AQ89" s="91"/>
      <c r="AR89" s="91"/>
      <c r="AS89" s="91"/>
      <c r="AT89" s="91"/>
      <c r="AU89" s="91"/>
      <c r="AV89" s="91"/>
      <c r="AW89" s="91" t="s">
        <v>212</v>
      </c>
      <c r="AX89" s="91"/>
      <c r="AY89" s="93"/>
      <c r="AZ89" s="91"/>
      <c r="BA89" s="91"/>
      <c r="BB89" s="91"/>
      <c r="BC89" s="91"/>
      <c r="BD89" s="91"/>
      <c r="BE89" s="91"/>
      <c r="BF89" s="91"/>
      <c r="BG89" s="91"/>
      <c r="BH89" s="91"/>
      <c r="BI89" s="91"/>
      <c r="BJ89" s="91"/>
      <c r="BK89" s="91"/>
      <c r="BL89" s="91"/>
      <c r="BM89" s="91"/>
      <c r="BN89" s="91"/>
      <c r="BO89" s="91"/>
      <c r="BP89" s="91"/>
      <c r="BQ89" s="91"/>
      <c r="BR89" s="91"/>
      <c r="BS89" s="91"/>
      <c r="BT89" s="91"/>
      <c r="BU89" s="91"/>
      <c r="BV89" s="91"/>
      <c r="BW89" s="91"/>
      <c r="BX89" s="91"/>
      <c r="BY89" s="91"/>
      <c r="BZ89" s="91"/>
      <c r="CA89" s="91"/>
      <c r="CB89" s="91"/>
      <c r="CC89" s="91"/>
      <c r="CD89" s="94"/>
      <c r="CE89" s="94"/>
    </row>
    <row r="90" spans="1:84" ht="14.25" customHeight="1" x14ac:dyDescent="0.4">
      <c r="A90" s="792" t="s">
        <v>277</v>
      </c>
      <c r="B90" s="793"/>
      <c r="C90" s="95"/>
      <c r="D90" s="95"/>
      <c r="E90" s="95"/>
      <c r="F90" s="95"/>
      <c r="G90" s="95"/>
      <c r="H90" s="95"/>
      <c r="I90" s="95"/>
      <c r="J90" s="95"/>
      <c r="K90" s="95"/>
      <c r="L90" s="96"/>
      <c r="M90" s="97"/>
      <c r="N90" s="95"/>
      <c r="O90" s="95"/>
      <c r="P90" s="95"/>
      <c r="Q90" s="95"/>
      <c r="R90" s="95"/>
      <c r="S90" s="95"/>
      <c r="T90" s="95"/>
      <c r="U90" s="95"/>
      <c r="V90" s="98"/>
      <c r="W90" s="95"/>
      <c r="X90" s="95"/>
      <c r="Y90" s="95"/>
      <c r="Z90" s="95"/>
      <c r="AA90" s="95"/>
      <c r="AB90" s="95"/>
      <c r="AC90" s="95"/>
      <c r="AD90" s="95"/>
      <c r="AE90" s="95"/>
      <c r="AF90" s="98"/>
      <c r="AG90" s="95"/>
      <c r="AH90" s="95"/>
      <c r="AI90" s="95"/>
      <c r="AJ90" s="95"/>
      <c r="AK90" s="95"/>
      <c r="AL90" s="95"/>
      <c r="AM90" s="95"/>
      <c r="AN90" s="95"/>
      <c r="AO90" s="95"/>
      <c r="AP90" s="98"/>
      <c r="AQ90" s="95"/>
      <c r="AR90" s="95"/>
      <c r="AS90" s="95"/>
      <c r="AT90" s="95"/>
      <c r="AU90" s="95"/>
      <c r="AV90" s="95"/>
      <c r="AW90" s="95"/>
      <c r="AX90" s="96"/>
      <c r="AY90" s="99"/>
      <c r="AZ90" s="98"/>
      <c r="BA90" s="95"/>
      <c r="BB90" s="95"/>
      <c r="BC90" s="95"/>
      <c r="BD90" s="95"/>
      <c r="BE90" s="95"/>
      <c r="BF90" s="95"/>
      <c r="BG90" s="95"/>
      <c r="BH90" s="95"/>
      <c r="BI90" s="95"/>
      <c r="BJ90" s="98"/>
      <c r="BK90" s="95"/>
      <c r="BL90" s="95"/>
      <c r="BM90" s="95"/>
      <c r="BN90" s="95"/>
      <c r="BO90" s="95"/>
      <c r="BP90" s="95"/>
      <c r="BQ90" s="95"/>
      <c r="BR90" s="95"/>
      <c r="BS90" s="95"/>
      <c r="BT90" s="98"/>
      <c r="BU90" s="95"/>
      <c r="BV90" s="95"/>
      <c r="BW90" s="95"/>
      <c r="BX90" s="95"/>
      <c r="BY90" s="95"/>
      <c r="BZ90" s="95"/>
      <c r="CA90" s="95"/>
      <c r="CB90" s="95"/>
      <c r="CC90" s="95"/>
      <c r="CD90" s="101">
        <f>SUM(C90:CC90)</f>
        <v>0</v>
      </c>
      <c r="CE90" s="101">
        <f>SUM(D90:CD90)</f>
        <v>0</v>
      </c>
    </row>
    <row r="91" spans="1:84" s="410" customFormat="1" ht="14.25" customHeight="1" x14ac:dyDescent="0.4">
      <c r="A91" s="759"/>
      <c r="B91" s="760"/>
      <c r="C91" s="97"/>
      <c r="D91" s="100"/>
      <c r="E91" s="100"/>
      <c r="F91" s="100"/>
      <c r="G91" s="100"/>
      <c r="H91" s="100"/>
      <c r="I91" s="100"/>
      <c r="J91" s="100"/>
      <c r="K91" s="100"/>
      <c r="L91" s="102"/>
      <c r="M91" s="97"/>
      <c r="N91" s="100"/>
      <c r="O91" s="100"/>
      <c r="P91" s="100"/>
      <c r="Q91" s="100"/>
      <c r="R91" s="100"/>
      <c r="S91" s="100"/>
      <c r="T91" s="100"/>
      <c r="U91" s="100"/>
      <c r="V91" s="98"/>
      <c r="W91" s="108"/>
      <c r="X91" s="100"/>
      <c r="Y91" s="100"/>
      <c r="Z91" s="100"/>
      <c r="AA91" s="107"/>
      <c r="AB91" s="100"/>
      <c r="AC91" s="100"/>
      <c r="AD91" s="100"/>
      <c r="AE91" s="100"/>
      <c r="AF91" s="98"/>
      <c r="AG91" s="95"/>
      <c r="AH91" s="100"/>
      <c r="AI91" s="100" t="s">
        <v>278</v>
      </c>
      <c r="AJ91" s="100"/>
      <c r="AK91" s="100" t="s">
        <v>279</v>
      </c>
      <c r="AL91" s="108"/>
      <c r="AM91" s="100"/>
      <c r="AN91" s="100"/>
      <c r="AO91" s="100"/>
      <c r="AP91" s="98" t="s">
        <v>550</v>
      </c>
      <c r="AQ91" s="95"/>
      <c r="AR91" s="100" t="s">
        <v>280</v>
      </c>
      <c r="AS91" s="107" t="s">
        <v>281</v>
      </c>
      <c r="AT91" s="100"/>
      <c r="AU91" s="100"/>
      <c r="AV91" s="107"/>
      <c r="AW91" s="95"/>
      <c r="AX91" s="102"/>
      <c r="AY91" s="99"/>
      <c r="AZ91" s="98"/>
      <c r="BA91" s="95"/>
      <c r="BB91" s="100"/>
      <c r="BC91" s="100"/>
      <c r="BD91" s="100"/>
      <c r="BE91" s="100"/>
      <c r="BF91" s="100"/>
      <c r="BG91" s="100"/>
      <c r="BH91" s="100"/>
      <c r="BI91" s="100"/>
      <c r="BJ91" s="98"/>
      <c r="BK91" s="95"/>
      <c r="BL91" s="100"/>
      <c r="BM91" s="100"/>
      <c r="BN91" s="100"/>
      <c r="BO91" s="100"/>
      <c r="BP91" s="102"/>
      <c r="BQ91" s="100"/>
      <c r="BR91" s="100"/>
      <c r="BS91" s="100"/>
      <c r="BT91" s="98"/>
      <c r="BU91" s="95"/>
      <c r="BV91" s="100"/>
      <c r="BW91" s="100"/>
      <c r="BX91" s="100"/>
      <c r="BY91" s="100"/>
      <c r="BZ91" s="100"/>
      <c r="CA91" s="100"/>
      <c r="CB91" s="100"/>
      <c r="CC91" s="98"/>
      <c r="CD91" s="101">
        <f>SUM(C91:CC91)</f>
        <v>0</v>
      </c>
      <c r="CE91" s="101">
        <f>SUM(D91:CD91)</f>
        <v>0</v>
      </c>
    </row>
    <row r="92" spans="1:84" s="410" customFormat="1" ht="14.25" customHeight="1" x14ac:dyDescent="0.4">
      <c r="A92" s="751" t="s">
        <v>282</v>
      </c>
      <c r="B92" s="789"/>
      <c r="C92" s="137"/>
      <c r="D92" s="141"/>
      <c r="E92" s="141"/>
      <c r="F92" s="141" t="s">
        <v>103</v>
      </c>
      <c r="G92" s="141"/>
      <c r="H92" s="141"/>
      <c r="I92" s="141"/>
      <c r="J92" s="141"/>
      <c r="K92" s="141" t="s">
        <v>578</v>
      </c>
      <c r="L92" s="155">
        <v>242</v>
      </c>
      <c r="M92" s="137"/>
      <c r="N92" s="141"/>
      <c r="O92" s="141"/>
      <c r="P92" s="141"/>
      <c r="Q92" s="141"/>
      <c r="R92" s="141"/>
      <c r="S92" s="141"/>
      <c r="T92" s="141"/>
      <c r="U92" s="141"/>
      <c r="V92" s="138" t="s">
        <v>283</v>
      </c>
      <c r="W92" s="135">
        <v>28203</v>
      </c>
      <c r="X92" s="141">
        <v>618</v>
      </c>
      <c r="Y92" s="154" t="s">
        <v>284</v>
      </c>
      <c r="Z92" s="154"/>
      <c r="AA92" s="141"/>
      <c r="AB92" s="141">
        <v>123</v>
      </c>
      <c r="AC92" s="141"/>
      <c r="AD92" s="141"/>
      <c r="AE92" s="141" t="s">
        <v>285</v>
      </c>
      <c r="AF92" s="138">
        <v>1471</v>
      </c>
      <c r="AG92" s="139"/>
      <c r="AH92" s="141"/>
      <c r="AI92" s="141">
        <v>2786</v>
      </c>
      <c r="AJ92" s="141"/>
      <c r="AK92" s="141">
        <v>121</v>
      </c>
      <c r="AL92" s="135"/>
      <c r="AM92" s="154"/>
      <c r="AN92" s="141"/>
      <c r="AO92" s="141">
        <v>292</v>
      </c>
      <c r="AP92" s="138">
        <v>2748</v>
      </c>
      <c r="AQ92" s="135">
        <v>952</v>
      </c>
      <c r="AR92" s="141">
        <v>647</v>
      </c>
      <c r="AS92" s="141">
        <v>2865</v>
      </c>
      <c r="AT92" s="154"/>
      <c r="AU92" s="141"/>
      <c r="AV92" s="141" t="s">
        <v>549</v>
      </c>
      <c r="AW92" s="135"/>
      <c r="AX92" s="155"/>
      <c r="AY92" s="140"/>
      <c r="AZ92" s="138"/>
      <c r="BA92" s="135"/>
      <c r="BB92" s="141"/>
      <c r="BC92" s="141"/>
      <c r="BD92" s="141"/>
      <c r="BE92" s="141" t="s">
        <v>552</v>
      </c>
      <c r="BF92" s="141">
        <v>3000</v>
      </c>
      <c r="BG92" s="141"/>
      <c r="BH92" s="141"/>
      <c r="BI92" s="141"/>
      <c r="BJ92" s="138"/>
      <c r="BK92" s="135" t="s">
        <v>554</v>
      </c>
      <c r="BL92" s="141">
        <v>10000</v>
      </c>
      <c r="BM92" s="141"/>
      <c r="BN92" s="141"/>
      <c r="BO92" s="141"/>
      <c r="BP92" s="155"/>
      <c r="BQ92" s="141"/>
      <c r="BR92" s="141"/>
      <c r="BS92" s="141"/>
      <c r="BT92" s="138"/>
      <c r="BU92" s="135"/>
      <c r="BV92" s="141"/>
      <c r="BW92" s="141" t="s">
        <v>554</v>
      </c>
      <c r="BX92" s="141">
        <v>10000</v>
      </c>
      <c r="BY92" s="141"/>
      <c r="BZ92" s="141"/>
      <c r="CA92" s="141"/>
      <c r="CB92" s="141" t="s">
        <v>552</v>
      </c>
      <c r="CC92" s="138">
        <v>3000</v>
      </c>
      <c r="CD92" s="757">
        <f>+CE92+CE93</f>
        <v>72823</v>
      </c>
      <c r="CE92" s="142">
        <f>SUM($D92:$CC92)</f>
        <v>67068</v>
      </c>
    </row>
    <row r="93" spans="1:84" s="410" customFormat="1" ht="14.25" customHeight="1" x14ac:dyDescent="0.4">
      <c r="A93" s="755"/>
      <c r="B93" s="756"/>
      <c r="C93" s="143"/>
      <c r="D93" s="143"/>
      <c r="E93" s="143"/>
      <c r="F93" s="143"/>
      <c r="G93" s="143"/>
      <c r="H93" s="143" t="s">
        <v>286</v>
      </c>
      <c r="I93" s="143">
        <v>220</v>
      </c>
      <c r="J93" s="143"/>
      <c r="K93" s="143"/>
      <c r="L93" s="144"/>
      <c r="M93" s="145"/>
      <c r="N93" s="143"/>
      <c r="O93" s="143"/>
      <c r="P93" s="143"/>
      <c r="Q93" s="143"/>
      <c r="R93" s="143"/>
      <c r="S93" s="143"/>
      <c r="T93" s="143"/>
      <c r="U93" s="143"/>
      <c r="V93" s="146"/>
      <c r="W93" s="143"/>
      <c r="X93" s="143"/>
      <c r="Y93" s="147"/>
      <c r="Z93" s="143"/>
      <c r="AA93" s="143"/>
      <c r="AB93" s="143" t="s">
        <v>548</v>
      </c>
      <c r="AC93" s="147"/>
      <c r="AD93" s="143"/>
      <c r="AE93" s="143" t="s">
        <v>287</v>
      </c>
      <c r="AF93" s="146">
        <v>602</v>
      </c>
      <c r="AG93" s="143">
        <v>220</v>
      </c>
      <c r="AH93" s="147" t="s">
        <v>288</v>
      </c>
      <c r="AI93" s="143"/>
      <c r="AJ93" s="143"/>
      <c r="AK93" s="143"/>
      <c r="AL93" s="143">
        <v>115</v>
      </c>
      <c r="AM93" s="147" t="s">
        <v>289</v>
      </c>
      <c r="AN93" s="143"/>
      <c r="AO93" s="143"/>
      <c r="AP93" s="218"/>
      <c r="AQ93" s="147" t="s">
        <v>551</v>
      </c>
      <c r="AR93" s="143"/>
      <c r="AS93" s="143"/>
      <c r="AT93" s="143"/>
      <c r="AU93" s="143"/>
      <c r="AV93" s="143">
        <v>950</v>
      </c>
      <c r="AW93" s="143">
        <v>648</v>
      </c>
      <c r="AX93" s="216" t="s">
        <v>290</v>
      </c>
      <c r="AY93" s="148"/>
      <c r="AZ93" s="146"/>
      <c r="BA93" s="143"/>
      <c r="BB93" s="143"/>
      <c r="BC93" s="143"/>
      <c r="BD93" s="143"/>
      <c r="BE93" s="143" t="s">
        <v>553</v>
      </c>
      <c r="BF93" s="143">
        <v>1500</v>
      </c>
      <c r="BG93" s="143"/>
      <c r="BH93" s="143"/>
      <c r="BI93" s="143"/>
      <c r="BJ93" s="146"/>
      <c r="BK93" s="143"/>
      <c r="BL93" s="143"/>
      <c r="BM93" s="143"/>
      <c r="BN93" s="143"/>
      <c r="BO93" s="143"/>
      <c r="BP93" s="143"/>
      <c r="BQ93" s="143"/>
      <c r="BR93" s="143"/>
      <c r="BS93" s="143"/>
      <c r="BT93" s="146"/>
      <c r="BU93" s="143"/>
      <c r="BV93" s="143"/>
      <c r="BW93" s="143"/>
      <c r="BX93" s="143"/>
      <c r="BY93" s="143"/>
      <c r="BZ93" s="143"/>
      <c r="CA93" s="143"/>
      <c r="CB93" s="143" t="s">
        <v>553</v>
      </c>
      <c r="CC93" s="143">
        <v>1500</v>
      </c>
      <c r="CD93" s="773"/>
      <c r="CE93" s="150">
        <f>SUM($D93:$CC93)</f>
        <v>5755</v>
      </c>
    </row>
    <row r="94" spans="1:84" s="410" customFormat="1" ht="14.25" customHeight="1" x14ac:dyDescent="0.4">
      <c r="A94" s="794" t="s">
        <v>291</v>
      </c>
      <c r="B94" s="795"/>
      <c r="C94" s="95"/>
      <c r="D94" s="95"/>
      <c r="E94" s="95"/>
      <c r="F94" s="95"/>
      <c r="G94" s="95"/>
      <c r="H94" s="95"/>
      <c r="I94" s="95"/>
      <c r="J94" s="95"/>
      <c r="K94" s="95"/>
      <c r="L94" s="96"/>
      <c r="M94" s="97"/>
      <c r="N94" s="95"/>
      <c r="O94" s="95"/>
      <c r="P94" s="95"/>
      <c r="Q94" s="95"/>
      <c r="R94" s="95"/>
      <c r="S94" s="95"/>
      <c r="T94" s="95"/>
      <c r="U94" s="95"/>
      <c r="V94" s="98"/>
      <c r="W94" s="95"/>
      <c r="X94" s="95"/>
      <c r="Y94" s="95"/>
      <c r="Z94" s="95"/>
      <c r="AA94" s="95"/>
      <c r="AB94" s="95"/>
      <c r="AC94" s="95"/>
      <c r="AD94" s="95"/>
      <c r="AE94" s="95"/>
      <c r="AF94" s="98"/>
      <c r="AG94" s="95"/>
      <c r="AH94" s="95"/>
      <c r="AI94" s="95"/>
      <c r="AJ94" s="95"/>
      <c r="AK94" s="95"/>
      <c r="AL94" s="95"/>
      <c r="AM94" s="108" t="s">
        <v>517</v>
      </c>
      <c r="AN94" s="95"/>
      <c r="AO94" s="95"/>
      <c r="AP94" s="98"/>
      <c r="AQ94" s="95"/>
      <c r="AR94" s="95"/>
      <c r="AS94" s="95"/>
      <c r="AT94" s="95"/>
      <c r="AU94" s="95"/>
      <c r="AV94" s="95"/>
      <c r="AW94" s="95"/>
      <c r="AX94" s="96"/>
      <c r="AY94" s="99"/>
      <c r="AZ94" s="98"/>
      <c r="BA94" s="95"/>
      <c r="BB94" s="95"/>
      <c r="BC94" s="95"/>
      <c r="BD94" s="95"/>
      <c r="BE94" s="95"/>
      <c r="BF94" s="95"/>
      <c r="BG94" s="95"/>
      <c r="BH94" s="95"/>
      <c r="BI94" s="95"/>
      <c r="BJ94" s="98"/>
      <c r="BK94" s="95"/>
      <c r="BL94" s="95"/>
      <c r="BM94" s="95"/>
      <c r="BN94" s="95"/>
      <c r="BO94" s="95"/>
      <c r="BP94" s="95"/>
      <c r="BQ94" s="95"/>
      <c r="BR94" s="95"/>
      <c r="BS94" s="95"/>
      <c r="BT94" s="98"/>
      <c r="BU94" s="95"/>
      <c r="BV94" s="95"/>
      <c r="BW94" s="95"/>
      <c r="BX94" s="95"/>
      <c r="BY94" s="95"/>
      <c r="BZ94" s="95"/>
      <c r="CA94" s="95"/>
      <c r="CB94" s="95"/>
      <c r="CC94" s="95"/>
      <c r="CD94" s="101">
        <f>SUM(C94:CC94)</f>
        <v>0</v>
      </c>
      <c r="CE94" s="101">
        <f>SUM(D94:CD94)</f>
        <v>0</v>
      </c>
    </row>
    <row r="95" spans="1:84" s="410" customFormat="1" ht="14.25" customHeight="1" x14ac:dyDescent="0.4">
      <c r="A95" s="759" t="s">
        <v>292</v>
      </c>
      <c r="B95" s="760"/>
      <c r="C95" s="128"/>
      <c r="D95" s="128"/>
      <c r="E95" s="128"/>
      <c r="F95" s="128"/>
      <c r="G95" s="128"/>
      <c r="H95" s="128"/>
      <c r="I95" s="128"/>
      <c r="J95" s="128"/>
      <c r="K95" s="128"/>
      <c r="L95" s="129"/>
      <c r="M95" s="217"/>
      <c r="N95" s="128"/>
      <c r="O95" s="128"/>
      <c r="P95" s="128"/>
      <c r="Q95" s="128"/>
      <c r="R95" s="128"/>
      <c r="S95" s="128"/>
      <c r="T95" s="128"/>
      <c r="U95" s="128"/>
      <c r="V95" s="98"/>
      <c r="W95" s="128"/>
      <c r="X95" s="128"/>
      <c r="Y95" s="128"/>
      <c r="Z95" s="128"/>
      <c r="AA95" s="128"/>
      <c r="AB95" s="128"/>
      <c r="AC95" s="128"/>
      <c r="AD95" s="128"/>
      <c r="AE95" s="131"/>
      <c r="AF95" s="98"/>
      <c r="AG95" s="128"/>
      <c r="AH95" s="128"/>
      <c r="AI95" s="128"/>
      <c r="AJ95" s="128"/>
      <c r="AK95" s="128"/>
      <c r="AL95" s="128" t="s">
        <v>514</v>
      </c>
      <c r="AM95" s="131" t="s">
        <v>518</v>
      </c>
      <c r="AN95" s="128"/>
      <c r="AO95" s="128"/>
      <c r="AP95" s="103"/>
      <c r="AQ95" s="128"/>
      <c r="AR95" s="128"/>
      <c r="AS95" s="128"/>
      <c r="AT95" s="128"/>
      <c r="AU95" s="131"/>
      <c r="AV95" s="128"/>
      <c r="AW95" s="128"/>
      <c r="AX95" s="129" t="s">
        <v>293</v>
      </c>
      <c r="AY95" s="153"/>
      <c r="AZ95" s="98"/>
      <c r="BA95" s="128"/>
      <c r="BB95" s="128"/>
      <c r="BC95" s="128"/>
      <c r="BD95" s="128"/>
      <c r="BE95" s="128"/>
      <c r="BF95" s="128"/>
      <c r="BG95" s="128"/>
      <c r="BH95" s="128"/>
      <c r="BI95" s="128"/>
      <c r="BJ95" s="98"/>
      <c r="BK95" s="128"/>
      <c r="BL95" s="128"/>
      <c r="BM95" s="128"/>
      <c r="BN95" s="128"/>
      <c r="BO95" s="128"/>
      <c r="BP95" s="128"/>
      <c r="BQ95" s="128"/>
      <c r="BR95" s="128"/>
      <c r="BS95" s="128"/>
      <c r="BT95" s="98"/>
      <c r="BU95" s="128"/>
      <c r="BV95" s="128"/>
      <c r="BW95" s="128"/>
      <c r="BX95" s="128"/>
      <c r="BY95" s="128"/>
      <c r="BZ95" s="128"/>
      <c r="CA95" s="128"/>
      <c r="CB95" s="128"/>
      <c r="CC95" s="128"/>
      <c r="CD95" s="101">
        <f>SUM(C95:CC95)</f>
        <v>0</v>
      </c>
      <c r="CE95" s="101">
        <f t="shared" ref="CE95:CE115" si="7">SUM($D95:$CC95)</f>
        <v>0</v>
      </c>
    </row>
    <row r="96" spans="1:84" s="410" customFormat="1" ht="14.25" customHeight="1" x14ac:dyDescent="0.4">
      <c r="A96" s="759" t="s">
        <v>294</v>
      </c>
      <c r="B96" s="760"/>
      <c r="C96" s="95"/>
      <c r="D96" s="95"/>
      <c r="E96" s="95"/>
      <c r="F96" s="95"/>
      <c r="G96" s="95"/>
      <c r="H96" s="95"/>
      <c r="I96" s="439" t="s">
        <v>606</v>
      </c>
      <c r="J96" s="108"/>
      <c r="K96" s="108"/>
      <c r="L96" s="96"/>
      <c r="M96" s="217"/>
      <c r="N96" s="95"/>
      <c r="O96" s="95"/>
      <c r="P96" s="95"/>
      <c r="Q96" s="95"/>
      <c r="R96" s="95"/>
      <c r="S96" s="95"/>
      <c r="T96" s="95"/>
      <c r="U96" s="95"/>
      <c r="V96" s="98" t="s">
        <v>295</v>
      </c>
      <c r="W96" s="95">
        <v>609</v>
      </c>
      <c r="X96" s="95"/>
      <c r="Y96" s="95">
        <v>400</v>
      </c>
      <c r="Z96" s="108"/>
      <c r="AA96" s="95"/>
      <c r="AB96" s="95"/>
      <c r="AC96" s="95" t="s">
        <v>605</v>
      </c>
      <c r="AD96" s="95">
        <v>350</v>
      </c>
      <c r="AE96" s="95">
        <v>26</v>
      </c>
      <c r="AF96" s="98">
        <v>158</v>
      </c>
      <c r="AG96" s="108" t="s">
        <v>296</v>
      </c>
      <c r="AH96" s="95"/>
      <c r="AI96" s="95" t="s">
        <v>665</v>
      </c>
      <c r="AJ96" s="95">
        <v>430</v>
      </c>
      <c r="AK96" s="108"/>
      <c r="AL96" s="95">
        <v>369</v>
      </c>
      <c r="AM96" s="95">
        <v>6604</v>
      </c>
      <c r="AN96" s="95"/>
      <c r="AO96" s="95"/>
      <c r="AP96" s="98"/>
      <c r="AQ96" s="95"/>
      <c r="AR96" s="95"/>
      <c r="AS96" s="95"/>
      <c r="AT96" s="95"/>
      <c r="AU96" s="95"/>
      <c r="AV96" s="95"/>
      <c r="AW96" s="95">
        <v>160</v>
      </c>
      <c r="AX96" s="96">
        <v>359</v>
      </c>
      <c r="AY96" s="99">
        <v>3370</v>
      </c>
      <c r="AZ96" s="98"/>
      <c r="BA96" s="95"/>
      <c r="BB96" s="95"/>
      <c r="BC96" s="95"/>
      <c r="BD96" s="95"/>
      <c r="BE96" s="95" t="s">
        <v>569</v>
      </c>
      <c r="BF96" s="95">
        <v>1500</v>
      </c>
      <c r="BG96" s="95"/>
      <c r="BH96" s="95"/>
      <c r="BI96" s="95"/>
      <c r="BJ96" s="98"/>
      <c r="BK96" s="95"/>
      <c r="BL96" s="95"/>
      <c r="BM96" s="95"/>
      <c r="BN96" s="95"/>
      <c r="BO96" s="95" t="s">
        <v>570</v>
      </c>
      <c r="BP96" s="95">
        <v>1000</v>
      </c>
      <c r="BQ96" s="95"/>
      <c r="BR96" s="95"/>
      <c r="BS96" s="95"/>
      <c r="BT96" s="98"/>
      <c r="BU96" s="95"/>
      <c r="BV96" s="95"/>
      <c r="BW96" s="95"/>
      <c r="BX96" s="95"/>
      <c r="BY96" s="95" t="s">
        <v>569</v>
      </c>
      <c r="BZ96" s="95">
        <v>1500</v>
      </c>
      <c r="CA96" s="95"/>
      <c r="CB96" s="95"/>
      <c r="CC96" s="95"/>
      <c r="CD96" s="101">
        <f>SUM(C96:CC96)</f>
        <v>16835</v>
      </c>
      <c r="CE96" s="101">
        <f t="shared" si="7"/>
        <v>16835</v>
      </c>
      <c r="CF96" s="451"/>
    </row>
    <row r="97" spans="1:83" s="410" customFormat="1" ht="14.25" customHeight="1" x14ac:dyDescent="0.4">
      <c r="A97" s="759" t="s">
        <v>567</v>
      </c>
      <c r="B97" s="767"/>
      <c r="C97" s="95"/>
      <c r="D97" s="95"/>
      <c r="E97" s="95"/>
      <c r="F97" s="95"/>
      <c r="G97" s="95"/>
      <c r="H97" s="95"/>
      <c r="I97" s="95"/>
      <c r="J97" s="95"/>
      <c r="K97" s="95"/>
      <c r="L97" s="96"/>
      <c r="M97" s="217" t="s">
        <v>297</v>
      </c>
      <c r="N97" s="95"/>
      <c r="O97" s="95"/>
      <c r="P97" s="95"/>
      <c r="Q97" s="95"/>
      <c r="R97" s="95"/>
      <c r="S97" s="95"/>
      <c r="T97" s="95"/>
      <c r="U97" s="95"/>
      <c r="V97" s="98"/>
      <c r="W97" s="95"/>
      <c r="X97" s="95"/>
      <c r="Y97" s="95" t="s">
        <v>604</v>
      </c>
      <c r="Z97" s="95"/>
      <c r="AA97" s="95"/>
      <c r="AB97" s="95"/>
      <c r="AC97" s="95"/>
      <c r="AD97" s="108"/>
      <c r="AE97" s="95" t="s">
        <v>604</v>
      </c>
      <c r="AF97" s="98"/>
      <c r="AG97" s="95"/>
      <c r="AH97" s="95" t="s">
        <v>298</v>
      </c>
      <c r="AI97" s="95">
        <v>347</v>
      </c>
      <c r="AJ97" s="95"/>
      <c r="AK97" s="95"/>
      <c r="AL97" s="95"/>
      <c r="AM97" s="95" t="s">
        <v>575</v>
      </c>
      <c r="AN97" s="95"/>
      <c r="AO97" s="95"/>
      <c r="AP97" s="98">
        <v>147</v>
      </c>
      <c r="AQ97" s="95">
        <v>158</v>
      </c>
      <c r="AR97" s="95"/>
      <c r="AS97" s="95"/>
      <c r="AT97" s="95"/>
      <c r="AU97" s="95"/>
      <c r="AV97" s="95" t="s">
        <v>560</v>
      </c>
      <c r="AW97" s="108" t="s">
        <v>559</v>
      </c>
      <c r="AX97" s="96"/>
      <c r="AY97" s="109" t="s">
        <v>561</v>
      </c>
      <c r="AZ97" s="98"/>
      <c r="BA97" s="95"/>
      <c r="BB97" s="95"/>
      <c r="BC97" s="95"/>
      <c r="BD97" s="95"/>
      <c r="BE97" s="95" t="s">
        <v>568</v>
      </c>
      <c r="BF97" s="95">
        <v>1000</v>
      </c>
      <c r="BG97" s="95"/>
      <c r="BH97" s="95"/>
      <c r="BI97" s="95"/>
      <c r="BJ97" s="98"/>
      <c r="BK97" s="95"/>
      <c r="BL97" s="95"/>
      <c r="BM97" s="95"/>
      <c r="BN97" s="95"/>
      <c r="BO97" s="95" t="s">
        <v>571</v>
      </c>
      <c r="BP97" s="95">
        <v>500</v>
      </c>
      <c r="BQ97" s="95"/>
      <c r="BR97" s="95"/>
      <c r="BS97" s="95"/>
      <c r="BT97" s="98"/>
      <c r="BU97" s="95"/>
      <c r="BV97" s="95"/>
      <c r="BW97" s="95"/>
      <c r="BX97" s="95"/>
      <c r="BY97" s="95" t="s">
        <v>568</v>
      </c>
      <c r="BZ97" s="95">
        <v>1000</v>
      </c>
      <c r="CA97" s="95"/>
      <c r="CB97" s="95"/>
      <c r="CC97" s="95"/>
      <c r="CD97" s="101">
        <f>SUM(C97:CC97)</f>
        <v>3152</v>
      </c>
      <c r="CE97" s="101">
        <f t="shared" si="7"/>
        <v>3152</v>
      </c>
    </row>
    <row r="98" spans="1:83" s="410" customFormat="1" ht="14.25" customHeight="1" x14ac:dyDescent="0.4">
      <c r="A98" s="759" t="s">
        <v>299</v>
      </c>
      <c r="B98" s="760"/>
      <c r="C98" s="95"/>
      <c r="D98" s="95"/>
      <c r="E98" s="95"/>
      <c r="F98" s="95"/>
      <c r="G98" s="95"/>
      <c r="H98" s="95"/>
      <c r="I98" s="95"/>
      <c r="J98" s="95"/>
      <c r="K98" s="95" t="s">
        <v>300</v>
      </c>
      <c r="L98" s="96">
        <v>14640</v>
      </c>
      <c r="M98" s="97">
        <v>4490</v>
      </c>
      <c r="N98" s="95">
        <v>196</v>
      </c>
      <c r="O98" s="95">
        <v>240</v>
      </c>
      <c r="P98" s="108" t="s">
        <v>301</v>
      </c>
      <c r="Q98" s="95"/>
      <c r="R98" s="95"/>
      <c r="S98" s="95"/>
      <c r="T98" s="95" t="s">
        <v>302</v>
      </c>
      <c r="U98" s="95">
        <v>338</v>
      </c>
      <c r="V98" s="98">
        <v>2781</v>
      </c>
      <c r="W98" s="95"/>
      <c r="X98" s="95"/>
      <c r="Y98" s="95"/>
      <c r="Z98" s="95"/>
      <c r="AA98" s="95"/>
      <c r="AB98" s="95" t="s">
        <v>303</v>
      </c>
      <c r="AC98" s="95">
        <v>96</v>
      </c>
      <c r="AD98" s="95">
        <v>1997</v>
      </c>
      <c r="AE98" s="108" t="s">
        <v>304</v>
      </c>
      <c r="AF98" s="98"/>
      <c r="AG98" s="95"/>
      <c r="AH98" s="95"/>
      <c r="AI98" s="95"/>
      <c r="AJ98" s="95"/>
      <c r="AK98" s="95" t="s">
        <v>515</v>
      </c>
      <c r="AL98" s="95">
        <v>210</v>
      </c>
      <c r="AM98" s="95" t="s">
        <v>574</v>
      </c>
      <c r="AN98" s="95"/>
      <c r="AO98" s="95" t="s">
        <v>305</v>
      </c>
      <c r="AP98" s="98">
        <v>252</v>
      </c>
      <c r="AQ98" s="95">
        <v>168</v>
      </c>
      <c r="AR98" s="108" t="s">
        <v>306</v>
      </c>
      <c r="AS98" s="95"/>
      <c r="AT98" s="95"/>
      <c r="AU98" s="95">
        <v>3240</v>
      </c>
      <c r="AV98" s="95">
        <v>7474</v>
      </c>
      <c r="AW98" s="95"/>
      <c r="AX98" s="96"/>
      <c r="AY98" s="415"/>
      <c r="AZ98" s="98"/>
      <c r="BA98" s="108"/>
      <c r="BB98" s="95"/>
      <c r="BC98" s="95"/>
      <c r="BD98" s="95"/>
      <c r="BE98" s="95"/>
      <c r="BF98" s="95"/>
      <c r="BG98" s="95"/>
      <c r="BH98" s="95"/>
      <c r="BI98" s="95" t="s">
        <v>303</v>
      </c>
      <c r="BJ98" s="98">
        <v>300</v>
      </c>
      <c r="BK98" s="95"/>
      <c r="BL98" s="95"/>
      <c r="BM98" s="95"/>
      <c r="BN98" s="95"/>
      <c r="BO98" s="95"/>
      <c r="BP98" s="95"/>
      <c r="BQ98" s="95"/>
      <c r="BR98" s="95"/>
      <c r="BS98" s="95"/>
      <c r="BT98" s="98">
        <v>2200</v>
      </c>
      <c r="BU98" s="108" t="s">
        <v>504</v>
      </c>
      <c r="BV98" s="95"/>
      <c r="BW98" s="95"/>
      <c r="BX98" s="95"/>
      <c r="BY98" s="95"/>
      <c r="BZ98" s="95"/>
      <c r="CA98" s="95"/>
      <c r="CB98" s="95" t="s">
        <v>303</v>
      </c>
      <c r="CC98" s="95">
        <v>300</v>
      </c>
      <c r="CD98" s="101">
        <f>SUM(C98:CC98)</f>
        <v>38922</v>
      </c>
      <c r="CE98" s="101">
        <f t="shared" si="7"/>
        <v>38922</v>
      </c>
    </row>
    <row r="99" spans="1:83" s="410" customFormat="1" ht="14.25" customHeight="1" x14ac:dyDescent="0.4">
      <c r="A99" s="751" t="s">
        <v>307</v>
      </c>
      <c r="B99" s="752"/>
      <c r="C99" s="135"/>
      <c r="D99" s="135"/>
      <c r="E99" s="135"/>
      <c r="F99" s="135"/>
      <c r="G99" s="135"/>
      <c r="H99" s="135"/>
      <c r="I99" s="135"/>
      <c r="J99" s="135"/>
      <c r="K99" s="135"/>
      <c r="L99" s="136"/>
      <c r="M99" s="137"/>
      <c r="N99" s="135" t="s">
        <v>308</v>
      </c>
      <c r="O99" s="135">
        <v>2900</v>
      </c>
      <c r="P99" s="135">
        <v>200</v>
      </c>
      <c r="Q99" s="135"/>
      <c r="R99" s="135"/>
      <c r="S99" s="135"/>
      <c r="T99" s="135"/>
      <c r="U99" s="135"/>
      <c r="V99" s="138" t="s">
        <v>309</v>
      </c>
      <c r="W99" s="135"/>
      <c r="X99" s="135"/>
      <c r="Y99" s="135" t="s">
        <v>310</v>
      </c>
      <c r="Z99" s="135">
        <v>155</v>
      </c>
      <c r="AA99" s="135"/>
      <c r="AB99" s="135">
        <v>320</v>
      </c>
      <c r="AC99" s="139" t="s">
        <v>311</v>
      </c>
      <c r="AD99" s="135"/>
      <c r="AE99" s="135"/>
      <c r="AF99" s="138" t="s">
        <v>312</v>
      </c>
      <c r="AG99" s="135">
        <v>562</v>
      </c>
      <c r="AH99" s="135"/>
      <c r="AI99" s="135">
        <v>739</v>
      </c>
      <c r="AJ99" s="135">
        <v>4987</v>
      </c>
      <c r="AK99" s="135">
        <v>466</v>
      </c>
      <c r="AL99" s="135"/>
      <c r="AM99" s="135">
        <v>677</v>
      </c>
      <c r="AN99" s="135">
        <v>698</v>
      </c>
      <c r="AO99" s="135"/>
      <c r="AP99" s="138"/>
      <c r="AQ99" s="135"/>
      <c r="AR99" s="135"/>
      <c r="AS99" s="135"/>
      <c r="AT99" s="135">
        <v>300</v>
      </c>
      <c r="AU99" s="139" t="s">
        <v>505</v>
      </c>
      <c r="AV99" s="135"/>
      <c r="AW99" s="135"/>
      <c r="AX99" s="136"/>
      <c r="AY99" s="156"/>
      <c r="AZ99" s="138"/>
      <c r="BA99" s="135"/>
      <c r="BB99" s="135"/>
      <c r="BC99" s="135"/>
      <c r="BD99" s="135"/>
      <c r="BE99" s="135">
        <v>1000</v>
      </c>
      <c r="BF99" s="135"/>
      <c r="BG99" s="135"/>
      <c r="BH99" s="135"/>
      <c r="BI99" s="135"/>
      <c r="BJ99" s="138"/>
      <c r="BK99" s="135"/>
      <c r="BL99" s="135"/>
      <c r="BM99" s="135"/>
      <c r="BN99" s="135">
        <v>500</v>
      </c>
      <c r="BO99" s="139" t="s">
        <v>585</v>
      </c>
      <c r="BP99" s="135"/>
      <c r="BQ99" s="135"/>
      <c r="BR99" s="135"/>
      <c r="BS99" s="135"/>
      <c r="BT99" s="138"/>
      <c r="BU99" s="135"/>
      <c r="BV99" s="135"/>
      <c r="BW99" s="135"/>
      <c r="BX99" s="135"/>
      <c r="BY99" s="135"/>
      <c r="BZ99" s="135"/>
      <c r="CA99" s="135"/>
      <c r="CB99" s="135" t="s">
        <v>586</v>
      </c>
      <c r="CC99" s="135">
        <v>2000</v>
      </c>
      <c r="CD99" s="757">
        <f>+CE99</f>
        <v>15504</v>
      </c>
      <c r="CE99" s="757">
        <f t="shared" si="7"/>
        <v>15504</v>
      </c>
    </row>
    <row r="100" spans="1:83" s="410" customFormat="1" ht="14.25" customHeight="1" x14ac:dyDescent="0.4">
      <c r="A100" s="755"/>
      <c r="B100" s="756"/>
      <c r="C100" s="143"/>
      <c r="D100" s="143"/>
      <c r="E100" s="143"/>
      <c r="F100" s="143"/>
      <c r="G100" s="143"/>
      <c r="H100" s="143"/>
      <c r="I100" s="143"/>
      <c r="J100" s="143"/>
      <c r="K100" s="143"/>
      <c r="L100" s="144"/>
      <c r="M100" s="145"/>
      <c r="N100" s="143"/>
      <c r="O100" s="143" t="s">
        <v>859</v>
      </c>
      <c r="P100" s="147" t="s">
        <v>625</v>
      </c>
      <c r="Q100" s="143"/>
      <c r="R100" s="143"/>
      <c r="S100" s="143"/>
      <c r="T100" s="143"/>
      <c r="U100" s="143"/>
      <c r="V100" s="146"/>
      <c r="W100" s="143"/>
      <c r="X100" s="143"/>
      <c r="Y100" s="143"/>
      <c r="Z100" s="143"/>
      <c r="AA100" s="143" t="s">
        <v>520</v>
      </c>
      <c r="AB100" s="143"/>
      <c r="AC100" s="143"/>
      <c r="AD100" s="143"/>
      <c r="AE100" s="143"/>
      <c r="AF100" s="146"/>
      <c r="AG100" s="143"/>
      <c r="AH100" s="143"/>
      <c r="AI100" s="143" t="s">
        <v>313</v>
      </c>
      <c r="AJ100" s="210" t="s">
        <v>240</v>
      </c>
      <c r="AK100" s="147" t="s">
        <v>564</v>
      </c>
      <c r="AL100" s="143"/>
      <c r="AM100" s="143"/>
      <c r="AN100" s="143"/>
      <c r="AO100" s="143"/>
      <c r="AP100" s="146"/>
      <c r="AQ100" s="143"/>
      <c r="AR100" s="143"/>
      <c r="AS100" s="143"/>
      <c r="AT100" s="143">
        <v>151</v>
      </c>
      <c r="AU100" s="147" t="s">
        <v>562</v>
      </c>
      <c r="AV100" s="143"/>
      <c r="AW100" s="143"/>
      <c r="AX100" s="144"/>
      <c r="AY100" s="148"/>
      <c r="AZ100" s="146"/>
      <c r="BA100" s="143"/>
      <c r="BB100" s="143"/>
      <c r="BC100" s="143"/>
      <c r="BD100" s="143"/>
      <c r="BE100" s="147" t="s">
        <v>587</v>
      </c>
      <c r="BF100" s="143"/>
      <c r="BG100" s="143"/>
      <c r="BH100" s="143"/>
      <c r="BI100" s="143"/>
      <c r="BJ100" s="146"/>
      <c r="BK100" s="143"/>
      <c r="BL100" s="143"/>
      <c r="BM100" s="143"/>
      <c r="BN100" s="143"/>
      <c r="BO100" s="143"/>
      <c r="BP100" s="143"/>
      <c r="BQ100" s="143"/>
      <c r="BR100" s="143"/>
      <c r="BS100" s="143"/>
      <c r="BT100" s="146"/>
      <c r="BU100" s="143"/>
      <c r="BV100" s="143"/>
      <c r="BW100" s="143"/>
      <c r="BX100" s="143"/>
      <c r="BY100" s="143"/>
      <c r="BZ100" s="143"/>
      <c r="CA100" s="143"/>
      <c r="CB100" s="143" t="s">
        <v>588</v>
      </c>
      <c r="CC100" s="143">
        <v>1000</v>
      </c>
      <c r="CD100" s="773"/>
      <c r="CE100" s="773">
        <f t="shared" si="7"/>
        <v>1151</v>
      </c>
    </row>
    <row r="101" spans="1:83" s="410" customFormat="1" ht="14.25" customHeight="1" x14ac:dyDescent="0.4">
      <c r="A101" s="759" t="s">
        <v>314</v>
      </c>
      <c r="B101" s="767"/>
      <c r="C101" s="95"/>
      <c r="D101" s="95"/>
      <c r="E101" s="95"/>
      <c r="F101" s="95"/>
      <c r="G101" s="100"/>
      <c r="H101" s="108" t="s">
        <v>315</v>
      </c>
      <c r="I101" s="95"/>
      <c r="J101" s="95"/>
      <c r="K101" s="95"/>
      <c r="L101" s="96" t="s">
        <v>579</v>
      </c>
      <c r="M101" s="217"/>
      <c r="N101" s="95"/>
      <c r="O101" s="95"/>
      <c r="P101" s="95"/>
      <c r="Q101" s="95" t="s">
        <v>316</v>
      </c>
      <c r="R101" s="95"/>
      <c r="S101" s="95"/>
      <c r="T101" s="95"/>
      <c r="U101" s="95"/>
      <c r="V101" s="98"/>
      <c r="W101" s="95"/>
      <c r="X101" s="95"/>
      <c r="Y101" s="95" t="s">
        <v>317</v>
      </c>
      <c r="Z101" s="95"/>
      <c r="AA101" s="95" t="s">
        <v>318</v>
      </c>
      <c r="AB101" s="95" t="s">
        <v>319</v>
      </c>
      <c r="AC101" s="108" t="s">
        <v>523</v>
      </c>
      <c r="AD101" s="95"/>
      <c r="AE101" s="95"/>
      <c r="AF101" s="98"/>
      <c r="AG101" s="95"/>
      <c r="AH101" s="95"/>
      <c r="AI101" s="95"/>
      <c r="AJ101" s="108" t="s">
        <v>666</v>
      </c>
      <c r="AK101" s="95"/>
      <c r="AL101" s="95"/>
      <c r="AM101" s="95"/>
      <c r="AN101" s="95"/>
      <c r="AO101" s="95"/>
      <c r="AP101" s="98"/>
      <c r="AQ101" s="95"/>
      <c r="AR101" s="95"/>
      <c r="AS101" s="95"/>
      <c r="AT101" s="95" t="s">
        <v>507</v>
      </c>
      <c r="AU101" s="95">
        <v>3656</v>
      </c>
      <c r="AV101" s="108" t="s">
        <v>596</v>
      </c>
      <c r="AW101" s="95"/>
      <c r="AX101" s="96"/>
      <c r="AY101" s="99"/>
      <c r="AZ101" s="98"/>
      <c r="BA101" s="95"/>
      <c r="BB101" s="95"/>
      <c r="BC101" s="95"/>
      <c r="BD101" s="95"/>
      <c r="BE101" s="95"/>
      <c r="BF101" s="95"/>
      <c r="BG101" s="95"/>
      <c r="BH101" s="95"/>
      <c r="BI101" s="95"/>
      <c r="BJ101" s="98"/>
      <c r="BK101" s="95"/>
      <c r="BL101" s="95"/>
      <c r="BM101" s="95"/>
      <c r="BN101" s="95"/>
      <c r="BO101" s="95"/>
      <c r="BP101" s="95"/>
      <c r="BQ101" s="95"/>
      <c r="BR101" s="95"/>
      <c r="BS101" s="95"/>
      <c r="BT101" s="98"/>
      <c r="BU101" s="95"/>
      <c r="BV101" s="95"/>
      <c r="BW101" s="95"/>
      <c r="BX101" s="95"/>
      <c r="BY101" s="95"/>
      <c r="BZ101" s="95"/>
      <c r="CA101" s="95"/>
      <c r="CB101" s="95"/>
      <c r="CC101" s="95"/>
      <c r="CD101" s="101">
        <f>SUM(C101:CC101)</f>
        <v>3656</v>
      </c>
      <c r="CE101" s="101">
        <f t="shared" si="7"/>
        <v>3656</v>
      </c>
    </row>
    <row r="102" spans="1:83" s="410" customFormat="1" ht="14.25" customHeight="1" x14ac:dyDescent="0.4">
      <c r="A102" s="759" t="s">
        <v>320</v>
      </c>
      <c r="B102" s="767"/>
      <c r="C102" s="95"/>
      <c r="D102" s="95"/>
      <c r="E102" s="95"/>
      <c r="F102" s="95"/>
      <c r="G102" s="95"/>
      <c r="H102" s="95">
        <v>196</v>
      </c>
      <c r="I102" s="95"/>
      <c r="J102" s="95"/>
      <c r="K102" s="95"/>
      <c r="L102" s="96">
        <v>380</v>
      </c>
      <c r="M102" s="97"/>
      <c r="N102" s="95">
        <v>680</v>
      </c>
      <c r="O102" s="95" t="s">
        <v>321</v>
      </c>
      <c r="P102" s="95"/>
      <c r="Q102" s="95">
        <v>480</v>
      </c>
      <c r="R102" s="95"/>
      <c r="S102" s="95"/>
      <c r="T102" s="95" t="s">
        <v>322</v>
      </c>
      <c r="U102" s="95">
        <v>1436</v>
      </c>
      <c r="V102" s="98"/>
      <c r="W102" s="95"/>
      <c r="X102" s="95"/>
      <c r="Y102" s="95">
        <v>1024</v>
      </c>
      <c r="Z102" s="95"/>
      <c r="AA102" s="95">
        <v>3467</v>
      </c>
      <c r="AB102" s="95">
        <v>224</v>
      </c>
      <c r="AC102" s="95">
        <v>5233</v>
      </c>
      <c r="AD102" s="408"/>
      <c r="AE102" s="95"/>
      <c r="AF102" s="98"/>
      <c r="AG102" s="95"/>
      <c r="AH102" s="95" t="s">
        <v>323</v>
      </c>
      <c r="AI102" s="95">
        <v>539</v>
      </c>
      <c r="AJ102" s="95"/>
      <c r="AK102" s="95"/>
      <c r="AL102" s="95"/>
      <c r="AM102" s="95"/>
      <c r="AN102" s="95"/>
      <c r="AO102" s="95" t="s">
        <v>521</v>
      </c>
      <c r="AP102" s="98">
        <v>818</v>
      </c>
      <c r="AQ102" s="95"/>
      <c r="AR102" s="95"/>
      <c r="AS102" s="95">
        <v>191</v>
      </c>
      <c r="AT102" s="95"/>
      <c r="AU102" s="95">
        <v>3022</v>
      </c>
      <c r="AV102" s="108" t="s">
        <v>522</v>
      </c>
      <c r="AW102" s="95"/>
      <c r="AX102" s="96"/>
      <c r="AY102" s="99"/>
      <c r="AZ102" s="98"/>
      <c r="BA102" s="95">
        <v>40000</v>
      </c>
      <c r="BB102" s="108" t="s">
        <v>873</v>
      </c>
      <c r="BC102" s="95"/>
      <c r="BD102" s="95"/>
      <c r="BE102" s="95"/>
      <c r="BF102" s="95"/>
      <c r="BG102" s="95"/>
      <c r="BH102" s="95"/>
      <c r="BI102" s="95"/>
      <c r="BJ102" s="98"/>
      <c r="BK102" s="95"/>
      <c r="BL102" s="95"/>
      <c r="BM102" s="108"/>
      <c r="BN102" s="95"/>
      <c r="BO102" s="95"/>
      <c r="BP102" s="95"/>
      <c r="BQ102" s="95"/>
      <c r="BR102" s="95"/>
      <c r="BS102" s="95"/>
      <c r="BT102" s="98"/>
      <c r="BU102" s="95"/>
      <c r="BV102" s="95"/>
      <c r="BW102" s="95"/>
      <c r="BX102" s="95"/>
      <c r="BY102" s="95"/>
      <c r="BZ102" s="95"/>
      <c r="CA102" s="95"/>
      <c r="CB102" s="95"/>
      <c r="CC102" s="95"/>
      <c r="CD102" s="101">
        <f>SUM(C102:CC102)</f>
        <v>57690</v>
      </c>
      <c r="CE102" s="101">
        <f t="shared" si="7"/>
        <v>57690</v>
      </c>
    </row>
    <row r="103" spans="1:83" s="410" customFormat="1" ht="14.25" customHeight="1" x14ac:dyDescent="0.4">
      <c r="A103" s="751" t="s">
        <v>324</v>
      </c>
      <c r="B103" s="752"/>
      <c r="C103" s="135"/>
      <c r="D103" s="135"/>
      <c r="E103" s="135"/>
      <c r="F103" s="135"/>
      <c r="G103" s="135"/>
      <c r="H103" s="135"/>
      <c r="I103" s="135"/>
      <c r="J103" s="135">
        <v>50</v>
      </c>
      <c r="K103" s="139" t="s">
        <v>580</v>
      </c>
      <c r="L103" s="136"/>
      <c r="M103" s="137"/>
      <c r="N103" s="135">
        <v>1000</v>
      </c>
      <c r="O103" s="139" t="s">
        <v>325</v>
      </c>
      <c r="P103" s="135"/>
      <c r="Q103" s="135"/>
      <c r="R103" s="135"/>
      <c r="S103" s="135"/>
      <c r="T103" s="135"/>
      <c r="U103" s="135"/>
      <c r="V103" s="138" t="s">
        <v>326</v>
      </c>
      <c r="W103" s="135">
        <v>182</v>
      </c>
      <c r="X103" s="135">
        <v>1968</v>
      </c>
      <c r="Y103" s="135"/>
      <c r="Z103" s="135" t="s">
        <v>327</v>
      </c>
      <c r="AA103" s="135">
        <v>945</v>
      </c>
      <c r="AB103" s="135">
        <v>492</v>
      </c>
      <c r="AC103" s="135">
        <v>612</v>
      </c>
      <c r="AD103" s="135">
        <v>750</v>
      </c>
      <c r="AE103" s="139" t="s">
        <v>328</v>
      </c>
      <c r="AF103" s="138"/>
      <c r="AG103" s="135"/>
      <c r="AH103" s="135"/>
      <c r="AI103" s="135"/>
      <c r="AJ103" s="135"/>
      <c r="AK103" s="135"/>
      <c r="AL103" s="135">
        <v>2063</v>
      </c>
      <c r="AM103" s="135">
        <v>2623</v>
      </c>
      <c r="AN103" s="135">
        <v>1180</v>
      </c>
      <c r="AO103" s="135">
        <v>4952</v>
      </c>
      <c r="AP103" s="138">
        <v>139</v>
      </c>
      <c r="AQ103" s="135"/>
      <c r="AR103" s="135">
        <v>424</v>
      </c>
      <c r="AS103" s="135"/>
      <c r="AT103" s="135"/>
      <c r="AU103" s="135"/>
      <c r="AV103" s="135" t="s">
        <v>329</v>
      </c>
      <c r="AW103" s="135">
        <v>3707</v>
      </c>
      <c r="AX103" s="136">
        <v>13750</v>
      </c>
      <c r="AY103" s="156" t="s">
        <v>330</v>
      </c>
      <c r="AZ103" s="138"/>
      <c r="BA103" s="135"/>
      <c r="BB103" s="135"/>
      <c r="BC103" s="135"/>
      <c r="BD103" s="135"/>
      <c r="BE103" s="135"/>
      <c r="BF103" s="135"/>
      <c r="BG103" s="135"/>
      <c r="BH103" s="135"/>
      <c r="BI103" s="135"/>
      <c r="BJ103" s="138"/>
      <c r="BK103" s="135"/>
      <c r="BL103" s="135"/>
      <c r="BM103" s="135"/>
      <c r="BN103" s="135"/>
      <c r="BO103" s="135"/>
      <c r="BP103" s="135"/>
      <c r="BQ103" s="135"/>
      <c r="BR103" s="135"/>
      <c r="BS103" s="135"/>
      <c r="BT103" s="138"/>
      <c r="BU103" s="135"/>
      <c r="BV103" s="135"/>
      <c r="BW103" s="135"/>
      <c r="BX103" s="135"/>
      <c r="BY103" s="135"/>
      <c r="BZ103" s="135"/>
      <c r="CA103" s="135"/>
      <c r="CB103" s="135"/>
      <c r="CC103" s="135"/>
      <c r="CD103" s="757">
        <f>+CE103</f>
        <v>34837</v>
      </c>
      <c r="CE103" s="790">
        <f t="shared" si="7"/>
        <v>34837</v>
      </c>
    </row>
    <row r="104" spans="1:83" s="410" customFormat="1" ht="14.25" customHeight="1" x14ac:dyDescent="0.4">
      <c r="A104" s="755"/>
      <c r="B104" s="756"/>
      <c r="C104" s="143"/>
      <c r="D104" s="143"/>
      <c r="E104" s="143"/>
      <c r="F104" s="143"/>
      <c r="G104" s="143"/>
      <c r="H104" s="143"/>
      <c r="I104" s="143"/>
      <c r="J104" s="143"/>
      <c r="K104" s="143"/>
      <c r="L104" s="144"/>
      <c r="M104" s="145"/>
      <c r="N104" s="143">
        <v>297</v>
      </c>
      <c r="O104" s="143" t="s">
        <v>331</v>
      </c>
      <c r="P104" s="143"/>
      <c r="Q104" s="143"/>
      <c r="R104" s="143"/>
      <c r="S104" s="143"/>
      <c r="T104" s="143"/>
      <c r="U104" s="143"/>
      <c r="V104" s="146"/>
      <c r="W104" s="143"/>
      <c r="X104" s="143" t="s">
        <v>332</v>
      </c>
      <c r="Y104" s="143"/>
      <c r="Z104" s="143" t="s">
        <v>333</v>
      </c>
      <c r="AA104" s="143"/>
      <c r="AB104" s="143" t="s">
        <v>334</v>
      </c>
      <c r="AC104" s="402" t="s">
        <v>335</v>
      </c>
      <c r="AD104" s="143">
        <v>20</v>
      </c>
      <c r="AE104" s="143" t="s">
        <v>508</v>
      </c>
      <c r="AF104" s="146"/>
      <c r="AG104" s="143"/>
      <c r="AH104" s="143"/>
      <c r="AI104" s="143"/>
      <c r="AJ104" s="143"/>
      <c r="AK104" s="143"/>
      <c r="AL104" s="143" t="s">
        <v>519</v>
      </c>
      <c r="AM104" s="147" t="s">
        <v>670</v>
      </c>
      <c r="AN104" s="143"/>
      <c r="AO104" s="143"/>
      <c r="AP104" s="146"/>
      <c r="AQ104" s="143"/>
      <c r="AR104" s="143"/>
      <c r="AS104" s="143"/>
      <c r="AT104" s="143"/>
      <c r="AU104" s="143" t="s">
        <v>336</v>
      </c>
      <c r="AV104" s="143">
        <v>283</v>
      </c>
      <c r="AW104" s="143"/>
      <c r="AX104" s="144"/>
      <c r="AY104" s="148"/>
      <c r="AZ104" s="146"/>
      <c r="BA104" s="143"/>
      <c r="BB104" s="143"/>
      <c r="BC104" s="143"/>
      <c r="BD104" s="143"/>
      <c r="BE104" s="143"/>
      <c r="BF104" s="143"/>
      <c r="BG104" s="143"/>
      <c r="BH104" s="143"/>
      <c r="BI104" s="143"/>
      <c r="BJ104" s="146"/>
      <c r="BK104" s="143"/>
      <c r="BL104" s="143"/>
      <c r="BM104" s="143"/>
      <c r="BN104" s="143"/>
      <c r="BO104" s="143"/>
      <c r="BP104" s="143"/>
      <c r="BQ104" s="143"/>
      <c r="BR104" s="143"/>
      <c r="BS104" s="143"/>
      <c r="BT104" s="146"/>
      <c r="BU104" s="143"/>
      <c r="BV104" s="143"/>
      <c r="BW104" s="143"/>
      <c r="BX104" s="143"/>
      <c r="BY104" s="143"/>
      <c r="BZ104" s="143"/>
      <c r="CA104" s="143"/>
      <c r="CB104" s="143"/>
      <c r="CC104" s="143"/>
      <c r="CD104" s="773"/>
      <c r="CE104" s="791">
        <f t="shared" si="7"/>
        <v>600</v>
      </c>
    </row>
    <row r="105" spans="1:83" s="410" customFormat="1" ht="14.25" customHeight="1" x14ac:dyDescent="0.4">
      <c r="A105" s="759" t="s">
        <v>337</v>
      </c>
      <c r="B105" s="760"/>
      <c r="C105" s="95"/>
      <c r="D105" s="95"/>
      <c r="E105" s="95"/>
      <c r="F105" s="95"/>
      <c r="G105" s="95"/>
      <c r="H105" s="95"/>
      <c r="I105" s="95"/>
      <c r="J105" s="95"/>
      <c r="K105" s="95"/>
      <c r="L105" s="96"/>
      <c r="M105" s="97"/>
      <c r="N105" s="95"/>
      <c r="O105" s="95"/>
      <c r="P105" s="95"/>
      <c r="Q105" s="95"/>
      <c r="R105" s="95"/>
      <c r="S105" s="95"/>
      <c r="T105" s="95"/>
      <c r="U105" s="95"/>
      <c r="V105" s="98"/>
      <c r="W105" s="95"/>
      <c r="X105" s="95"/>
      <c r="Y105" s="95"/>
      <c r="Z105" s="95"/>
      <c r="AA105" s="95"/>
      <c r="AB105" s="95"/>
      <c r="AC105" s="95"/>
      <c r="AD105" s="95"/>
      <c r="AE105" s="95"/>
      <c r="AF105" s="98"/>
      <c r="AG105" s="95" t="s">
        <v>506</v>
      </c>
      <c r="AH105" s="95">
        <v>3958</v>
      </c>
      <c r="AI105" s="108"/>
      <c r="AJ105" s="95"/>
      <c r="AK105" s="95"/>
      <c r="AL105" s="95">
        <v>84</v>
      </c>
      <c r="AM105" s="108" t="s">
        <v>338</v>
      </c>
      <c r="AN105" s="95"/>
      <c r="AO105" s="95"/>
      <c r="AP105" s="98"/>
      <c r="AQ105" s="95"/>
      <c r="AR105" s="95"/>
      <c r="AS105" s="95"/>
      <c r="AT105" s="95"/>
      <c r="AU105" s="95"/>
      <c r="AV105" s="95"/>
      <c r="AW105" s="95"/>
      <c r="AX105" s="96"/>
      <c r="AY105" s="99"/>
      <c r="AZ105" s="98"/>
      <c r="BA105" s="95">
        <v>2800</v>
      </c>
      <c r="BB105" s="108" t="s">
        <v>597</v>
      </c>
      <c r="BC105" s="95"/>
      <c r="BD105" s="95"/>
      <c r="BE105" s="95"/>
      <c r="BF105" s="95"/>
      <c r="BG105" s="95"/>
      <c r="BH105" s="95"/>
      <c r="BI105" s="95"/>
      <c r="BJ105" s="98"/>
      <c r="BK105" s="95"/>
      <c r="BL105" s="95"/>
      <c r="BM105" s="95"/>
      <c r="BN105" s="95"/>
      <c r="BO105" s="95"/>
      <c r="BP105" s="95"/>
      <c r="BQ105" s="95"/>
      <c r="BR105" s="95"/>
      <c r="BS105" s="95"/>
      <c r="BT105" s="98"/>
      <c r="BU105" s="95"/>
      <c r="BV105" s="95"/>
      <c r="BW105" s="95"/>
      <c r="BX105" s="95"/>
      <c r="BY105" s="95"/>
      <c r="BZ105" s="95"/>
      <c r="CA105" s="95"/>
      <c r="CB105" s="95" t="s">
        <v>598</v>
      </c>
      <c r="CC105" s="95">
        <v>1400</v>
      </c>
      <c r="CD105" s="101">
        <f>SUM(C105:CC105)</f>
        <v>8242</v>
      </c>
      <c r="CE105" s="101">
        <f t="shared" si="7"/>
        <v>8242</v>
      </c>
    </row>
    <row r="106" spans="1:83" s="410" customFormat="1" ht="14.25" customHeight="1" x14ac:dyDescent="0.4">
      <c r="A106" s="751" t="s">
        <v>339</v>
      </c>
      <c r="B106" s="789"/>
      <c r="C106" s="135"/>
      <c r="D106" s="135"/>
      <c r="E106" s="135"/>
      <c r="F106" s="135"/>
      <c r="G106" s="135"/>
      <c r="H106" s="135"/>
      <c r="I106" s="135"/>
      <c r="J106" s="135"/>
      <c r="K106" s="135"/>
      <c r="L106" s="136"/>
      <c r="M106" s="137"/>
      <c r="N106" s="135"/>
      <c r="O106" s="135"/>
      <c r="P106" s="135"/>
      <c r="Q106" s="135"/>
      <c r="R106" s="135"/>
      <c r="S106" s="135"/>
      <c r="T106" s="135"/>
      <c r="U106" s="135">
        <v>2205</v>
      </c>
      <c r="V106" s="151" t="s">
        <v>340</v>
      </c>
      <c r="W106" s="135"/>
      <c r="X106" s="135"/>
      <c r="Y106" s="135"/>
      <c r="Z106" s="135"/>
      <c r="AA106" s="135">
        <v>1996</v>
      </c>
      <c r="AB106" s="139" t="s">
        <v>341</v>
      </c>
      <c r="AC106" s="135"/>
      <c r="AD106" s="135"/>
      <c r="AE106" s="135"/>
      <c r="AF106" s="138"/>
      <c r="AG106" s="135"/>
      <c r="AH106" s="135"/>
      <c r="AI106" s="135"/>
      <c r="AJ106" s="135"/>
      <c r="AK106" s="135"/>
      <c r="AL106" s="135">
        <v>6162</v>
      </c>
      <c r="AM106" s="139" t="s">
        <v>516</v>
      </c>
      <c r="AN106" s="135"/>
      <c r="AO106" s="135"/>
      <c r="AP106" s="138"/>
      <c r="AQ106" s="135"/>
      <c r="AR106" s="135"/>
      <c r="AS106" s="135"/>
      <c r="AT106" s="135"/>
      <c r="AU106" s="135"/>
      <c r="AV106" s="135"/>
      <c r="AW106" s="135"/>
      <c r="AX106" s="136"/>
      <c r="AY106" s="140"/>
      <c r="AZ106" s="138"/>
      <c r="BA106" s="135">
        <v>65000</v>
      </c>
      <c r="BB106" s="135"/>
      <c r="BC106" s="135"/>
      <c r="BD106" s="135"/>
      <c r="BE106" s="135"/>
      <c r="BF106" s="135"/>
      <c r="BG106" s="135"/>
      <c r="BH106" s="135"/>
      <c r="BI106" s="135"/>
      <c r="BJ106" s="138"/>
      <c r="BK106" s="135"/>
      <c r="BL106" s="135"/>
      <c r="BM106" s="135"/>
      <c r="BN106" s="135"/>
      <c r="BO106" s="135" t="s">
        <v>595</v>
      </c>
      <c r="BP106" s="135">
        <v>310</v>
      </c>
      <c r="BQ106" s="135"/>
      <c r="BR106" s="135"/>
      <c r="BS106" s="135"/>
      <c r="BT106" s="138"/>
      <c r="BU106" s="135"/>
      <c r="BV106" s="135"/>
      <c r="BW106" s="135"/>
      <c r="BX106" s="135"/>
      <c r="BY106" s="135"/>
      <c r="BZ106" s="135"/>
      <c r="CA106" s="135"/>
      <c r="CB106" s="135" t="s">
        <v>595</v>
      </c>
      <c r="CC106" s="135">
        <v>310</v>
      </c>
      <c r="CD106" s="757">
        <f>+SUM(CE106:CE108)</f>
        <v>78444</v>
      </c>
      <c r="CE106" s="142">
        <f t="shared" si="7"/>
        <v>75983</v>
      </c>
    </row>
    <row r="107" spans="1:83" s="410" customFormat="1" ht="14.25" customHeight="1" x14ac:dyDescent="0.4">
      <c r="A107" s="753"/>
      <c r="B107" s="754"/>
      <c r="C107" s="120"/>
      <c r="D107" s="120"/>
      <c r="E107" s="120"/>
      <c r="F107" s="120"/>
      <c r="G107" s="120"/>
      <c r="H107" s="120"/>
      <c r="I107" s="120"/>
      <c r="J107" s="120"/>
      <c r="K107" s="120"/>
      <c r="L107" s="121"/>
      <c r="M107" s="122"/>
      <c r="N107" s="120"/>
      <c r="O107" s="120"/>
      <c r="P107" s="120"/>
      <c r="Q107" s="120"/>
      <c r="R107" s="120"/>
      <c r="S107" s="120"/>
      <c r="T107" s="120"/>
      <c r="U107" s="120">
        <v>237</v>
      </c>
      <c r="V107" s="152" t="s">
        <v>342</v>
      </c>
      <c r="W107" s="120"/>
      <c r="X107" s="120"/>
      <c r="Y107" s="120"/>
      <c r="Z107" s="120"/>
      <c r="AA107" s="120"/>
      <c r="AB107" s="120"/>
      <c r="AC107" s="120"/>
      <c r="AD107" s="120"/>
      <c r="AE107" s="120"/>
      <c r="AF107" s="124"/>
      <c r="AG107" s="120"/>
      <c r="AH107" s="120"/>
      <c r="AI107" s="120"/>
      <c r="AJ107" s="120"/>
      <c r="AK107" s="120"/>
      <c r="AL107" s="120"/>
      <c r="AM107" s="120"/>
      <c r="AN107" s="120"/>
      <c r="AO107" s="120"/>
      <c r="AP107" s="124"/>
      <c r="AQ107" s="120"/>
      <c r="AR107" s="120"/>
      <c r="AS107" s="120"/>
      <c r="AT107" s="120"/>
      <c r="AU107" s="120"/>
      <c r="AV107" s="120"/>
      <c r="AW107" s="120"/>
      <c r="AX107" s="121"/>
      <c r="AY107" s="125"/>
      <c r="AZ107" s="124"/>
      <c r="BA107" s="120" t="s">
        <v>863</v>
      </c>
      <c r="BB107" s="120"/>
      <c r="BC107" s="120"/>
      <c r="BD107" s="120"/>
      <c r="BE107" s="120"/>
      <c r="BF107" s="120"/>
      <c r="BG107" s="120"/>
      <c r="BH107" s="120"/>
      <c r="BI107" s="120"/>
      <c r="BJ107" s="124"/>
      <c r="BK107" s="120"/>
      <c r="BL107" s="120"/>
      <c r="BM107" s="120"/>
      <c r="BN107" s="120"/>
      <c r="BO107" s="120"/>
      <c r="BP107" s="120"/>
      <c r="BQ107" s="120"/>
      <c r="BR107" s="120"/>
      <c r="BS107" s="120"/>
      <c r="BT107" s="124"/>
      <c r="BU107" s="120"/>
      <c r="BV107" s="120"/>
      <c r="BW107" s="120"/>
      <c r="BX107" s="120"/>
      <c r="BY107" s="120"/>
      <c r="BZ107" s="120"/>
      <c r="CA107" s="120"/>
      <c r="CB107" s="120"/>
      <c r="CC107" s="120"/>
      <c r="CD107" s="772"/>
      <c r="CE107" s="127">
        <f t="shared" si="7"/>
        <v>237</v>
      </c>
    </row>
    <row r="108" spans="1:83" s="410" customFormat="1" ht="14.25" customHeight="1" x14ac:dyDescent="0.4">
      <c r="A108" s="755"/>
      <c r="B108" s="756"/>
      <c r="C108" s="143"/>
      <c r="D108" s="143"/>
      <c r="E108" s="143"/>
      <c r="F108" s="143"/>
      <c r="G108" s="143"/>
      <c r="H108" s="143"/>
      <c r="I108" s="143"/>
      <c r="J108" s="143"/>
      <c r="K108" s="143"/>
      <c r="L108" s="144"/>
      <c r="M108" s="145"/>
      <c r="N108" s="143"/>
      <c r="O108" s="143"/>
      <c r="P108" s="143"/>
      <c r="Q108" s="143"/>
      <c r="R108" s="143"/>
      <c r="S108" s="143"/>
      <c r="T108" s="143"/>
      <c r="U108" s="143">
        <v>785</v>
      </c>
      <c r="V108" s="218" t="s">
        <v>343</v>
      </c>
      <c r="W108" s="143"/>
      <c r="X108" s="143"/>
      <c r="Y108" s="143"/>
      <c r="Z108" s="143"/>
      <c r="AA108" s="143" t="s">
        <v>344</v>
      </c>
      <c r="AB108" s="143"/>
      <c r="AC108" s="143"/>
      <c r="AD108" s="143"/>
      <c r="AE108" s="143" t="s">
        <v>345</v>
      </c>
      <c r="AF108" s="146">
        <v>439</v>
      </c>
      <c r="AG108" s="143"/>
      <c r="AH108" s="143"/>
      <c r="AI108" s="143"/>
      <c r="AJ108" s="143"/>
      <c r="AK108" s="147" t="s">
        <v>576</v>
      </c>
      <c r="AL108" s="143"/>
      <c r="AM108" s="143"/>
      <c r="AN108" s="143"/>
      <c r="AO108" s="143"/>
      <c r="AP108" s="146"/>
      <c r="AQ108" s="143"/>
      <c r="AR108" s="143"/>
      <c r="AS108" s="143"/>
      <c r="AT108" s="143"/>
      <c r="AU108" s="143"/>
      <c r="AV108" s="143"/>
      <c r="AW108" s="143"/>
      <c r="AX108" s="144"/>
      <c r="AY108" s="148"/>
      <c r="AZ108" s="146"/>
      <c r="BA108" s="143"/>
      <c r="BB108" s="143"/>
      <c r="BC108" s="143"/>
      <c r="BD108" s="143" t="s">
        <v>345</v>
      </c>
      <c r="BE108" s="143">
        <v>500</v>
      </c>
      <c r="BF108" s="143"/>
      <c r="BG108" s="143"/>
      <c r="BH108" s="143"/>
      <c r="BI108" s="143"/>
      <c r="BJ108" s="146"/>
      <c r="BK108" s="143"/>
      <c r="BL108" s="143"/>
      <c r="BM108" s="143"/>
      <c r="BN108" s="143"/>
      <c r="BO108" s="143"/>
      <c r="BP108" s="143"/>
      <c r="BQ108" s="143"/>
      <c r="BR108" s="143"/>
      <c r="BS108" s="143"/>
      <c r="BT108" s="146"/>
      <c r="BU108" s="143"/>
      <c r="BV108" s="143"/>
      <c r="BW108" s="143"/>
      <c r="BX108" s="143"/>
      <c r="BY108" s="143"/>
      <c r="BZ108" s="143"/>
      <c r="CA108" s="143"/>
      <c r="CB108" s="143" t="s">
        <v>345</v>
      </c>
      <c r="CC108" s="143">
        <v>500</v>
      </c>
      <c r="CD108" s="773"/>
      <c r="CE108" s="150">
        <f t="shared" si="7"/>
        <v>2224</v>
      </c>
    </row>
    <row r="109" spans="1:83" s="410" customFormat="1" ht="14.25" customHeight="1" x14ac:dyDescent="0.4">
      <c r="A109" s="759" t="s">
        <v>346</v>
      </c>
      <c r="B109" s="767"/>
      <c r="C109" s="95"/>
      <c r="D109" s="95"/>
      <c r="E109" s="95"/>
      <c r="F109" s="95"/>
      <c r="G109" s="95"/>
      <c r="H109" s="95"/>
      <c r="I109" s="95"/>
      <c r="J109" s="95"/>
      <c r="K109" s="95"/>
      <c r="L109" s="96" t="s">
        <v>347</v>
      </c>
      <c r="M109" s="97">
        <v>64</v>
      </c>
      <c r="N109" s="95"/>
      <c r="O109" s="95"/>
      <c r="P109" s="108"/>
      <c r="Q109" s="219"/>
      <c r="R109" s="219" t="s">
        <v>348</v>
      </c>
      <c r="S109" s="95"/>
      <c r="T109" s="95"/>
      <c r="U109" s="95"/>
      <c r="V109" s="98" t="s">
        <v>349</v>
      </c>
      <c r="W109" s="95">
        <v>184</v>
      </c>
      <c r="X109" s="108"/>
      <c r="Y109" s="95" t="s">
        <v>524</v>
      </c>
      <c r="Z109" s="95">
        <v>229</v>
      </c>
      <c r="AA109" s="95">
        <v>187</v>
      </c>
      <c r="AB109" s="95"/>
      <c r="AC109" s="95"/>
      <c r="AD109" s="108"/>
      <c r="AE109" s="95"/>
      <c r="AF109" s="98"/>
      <c r="AG109" s="95"/>
      <c r="AH109" s="95" t="s">
        <v>661</v>
      </c>
      <c r="AI109" s="95">
        <v>374</v>
      </c>
      <c r="AJ109" s="95"/>
      <c r="AK109" s="95">
        <v>11172</v>
      </c>
      <c r="AL109" s="108"/>
      <c r="AM109" s="95">
        <v>2702</v>
      </c>
      <c r="AN109" s="108" t="s">
        <v>668</v>
      </c>
      <c r="AO109" s="95"/>
      <c r="AP109" s="98"/>
      <c r="AQ109" s="95"/>
      <c r="AR109" s="95"/>
      <c r="AS109" s="95"/>
      <c r="AT109" s="95"/>
      <c r="AU109" s="95" t="s">
        <v>529</v>
      </c>
      <c r="AV109" s="95">
        <v>24</v>
      </c>
      <c r="AW109" s="95"/>
      <c r="AX109" s="96">
        <v>387</v>
      </c>
      <c r="AY109" s="109" t="s">
        <v>528</v>
      </c>
      <c r="AZ109" s="98"/>
      <c r="BA109" s="95"/>
      <c r="BB109" s="95"/>
      <c r="BC109" s="95"/>
      <c r="BD109" s="95"/>
      <c r="BE109" s="95"/>
      <c r="BF109" s="95"/>
      <c r="BG109" s="95"/>
      <c r="BH109" s="95"/>
      <c r="BI109" s="95"/>
      <c r="BJ109" s="98"/>
      <c r="BK109" s="95">
        <v>3000</v>
      </c>
      <c r="BL109" s="108" t="s">
        <v>527</v>
      </c>
      <c r="BM109" s="95"/>
      <c r="BN109" s="95"/>
      <c r="BO109" s="95"/>
      <c r="BP109" s="95"/>
      <c r="BQ109" s="95"/>
      <c r="BR109" s="95"/>
      <c r="BS109" s="95"/>
      <c r="BT109" s="98"/>
      <c r="BU109" s="95"/>
      <c r="BV109" s="95"/>
      <c r="BW109" s="95"/>
      <c r="BX109" s="95">
        <v>400</v>
      </c>
      <c r="BY109" s="108" t="s">
        <v>526</v>
      </c>
      <c r="BZ109" s="95"/>
      <c r="CA109" s="95"/>
      <c r="CB109" s="95"/>
      <c r="CC109" s="95"/>
      <c r="CD109" s="101">
        <f>SUM(C109:CC109)</f>
        <v>18723</v>
      </c>
      <c r="CE109" s="101">
        <f t="shared" si="7"/>
        <v>18723</v>
      </c>
    </row>
    <row r="110" spans="1:83" s="410" customFormat="1" ht="14.25" customHeight="1" x14ac:dyDescent="0.4">
      <c r="A110" s="751" t="s">
        <v>350</v>
      </c>
      <c r="B110" s="752"/>
      <c r="C110" s="135"/>
      <c r="D110" s="135"/>
      <c r="E110" s="135"/>
      <c r="F110" s="135"/>
      <c r="G110" s="135"/>
      <c r="H110" s="135"/>
      <c r="I110" s="135"/>
      <c r="J110" s="135"/>
      <c r="K110" s="135"/>
      <c r="L110" s="136"/>
      <c r="M110" s="137"/>
      <c r="N110" s="135"/>
      <c r="O110" s="135" t="s">
        <v>351</v>
      </c>
      <c r="P110" s="135">
        <v>586</v>
      </c>
      <c r="Q110" s="135">
        <v>792</v>
      </c>
      <c r="R110" s="220"/>
      <c r="S110" s="135">
        <v>772</v>
      </c>
      <c r="T110" s="135"/>
      <c r="U110" s="135"/>
      <c r="V110" s="138"/>
      <c r="W110" s="135"/>
      <c r="X110" s="135"/>
      <c r="Y110" s="135"/>
      <c r="Z110" s="135"/>
      <c r="AA110" s="135"/>
      <c r="AB110" s="135">
        <v>350</v>
      </c>
      <c r="AC110" s="135">
        <v>106</v>
      </c>
      <c r="AD110" s="135" t="s">
        <v>530</v>
      </c>
      <c r="AE110" s="135"/>
      <c r="AF110" s="138"/>
      <c r="AG110" s="135"/>
      <c r="AH110" s="135" t="s">
        <v>352</v>
      </c>
      <c r="AI110" s="135">
        <v>733</v>
      </c>
      <c r="AJ110" s="135"/>
      <c r="AK110" s="139"/>
      <c r="AL110" s="135"/>
      <c r="AM110" s="139"/>
      <c r="AN110" s="135"/>
      <c r="AO110" s="135"/>
      <c r="AP110" s="138"/>
      <c r="AQ110" s="135"/>
      <c r="AR110" s="135"/>
      <c r="AS110" s="135"/>
      <c r="AT110" s="135"/>
      <c r="AU110" s="135"/>
      <c r="AV110" s="135"/>
      <c r="AW110" s="135"/>
      <c r="AX110" s="136"/>
      <c r="AY110" s="140"/>
      <c r="AZ110" s="138"/>
      <c r="BA110" s="135">
        <v>800</v>
      </c>
      <c r="BB110" s="139" t="s">
        <v>531</v>
      </c>
      <c r="BC110" s="135"/>
      <c r="BD110" s="135"/>
      <c r="BE110" s="135"/>
      <c r="BF110" s="135"/>
      <c r="BG110" s="135"/>
      <c r="BH110" s="135"/>
      <c r="BI110" s="135"/>
      <c r="BJ110" s="138"/>
      <c r="BK110" s="135"/>
      <c r="BL110" s="135"/>
      <c r="BM110" s="135"/>
      <c r="BN110" s="135"/>
      <c r="BO110" s="135"/>
      <c r="BP110" s="135"/>
      <c r="BQ110" s="135"/>
      <c r="BR110" s="135"/>
      <c r="BS110" s="135"/>
      <c r="BT110" s="138"/>
      <c r="BU110" s="135">
        <v>800</v>
      </c>
      <c r="BV110" s="139" t="s">
        <v>531</v>
      </c>
      <c r="BW110" s="135"/>
      <c r="BX110" s="135"/>
      <c r="BY110" s="135"/>
      <c r="BZ110" s="135"/>
      <c r="CA110" s="135"/>
      <c r="CB110" s="135"/>
      <c r="CC110" s="135"/>
      <c r="CD110" s="757">
        <f>+SUM(CE110:CE111)</f>
        <v>6572</v>
      </c>
      <c r="CE110" s="142">
        <f t="shared" si="7"/>
        <v>4939</v>
      </c>
    </row>
    <row r="111" spans="1:83" s="410" customFormat="1" ht="14.25" customHeight="1" x14ac:dyDescent="0.4">
      <c r="A111" s="755"/>
      <c r="B111" s="756"/>
      <c r="C111" s="143"/>
      <c r="D111" s="143"/>
      <c r="E111" s="143"/>
      <c r="F111" s="143"/>
      <c r="G111" s="143"/>
      <c r="H111" s="144"/>
      <c r="I111" s="143"/>
      <c r="J111" s="147"/>
      <c r="K111" s="143"/>
      <c r="L111" s="144"/>
      <c r="M111" s="145"/>
      <c r="N111" s="143"/>
      <c r="O111" s="143"/>
      <c r="P111" s="143">
        <v>246</v>
      </c>
      <c r="Q111" s="143" t="s">
        <v>353</v>
      </c>
      <c r="R111" s="143">
        <v>760</v>
      </c>
      <c r="S111" s="143" t="s">
        <v>354</v>
      </c>
      <c r="T111" s="143"/>
      <c r="U111" s="143"/>
      <c r="V111" s="146"/>
      <c r="W111" s="143"/>
      <c r="X111" s="143"/>
      <c r="Y111" s="143"/>
      <c r="Z111" s="143"/>
      <c r="AA111" s="143"/>
      <c r="AB111" s="143" t="s">
        <v>525</v>
      </c>
      <c r="AC111" s="143"/>
      <c r="AD111" s="143"/>
      <c r="AE111" s="143"/>
      <c r="AF111" s="146"/>
      <c r="AG111" s="143"/>
      <c r="AH111" s="143"/>
      <c r="AI111" s="143"/>
      <c r="AJ111" s="143"/>
      <c r="AK111" s="143"/>
      <c r="AL111" s="143">
        <v>627</v>
      </c>
      <c r="AM111" s="147" t="s">
        <v>669</v>
      </c>
      <c r="AN111" s="143"/>
      <c r="AO111" s="143"/>
      <c r="AP111" s="146"/>
      <c r="AQ111" s="143"/>
      <c r="AR111" s="143"/>
      <c r="AS111" s="143"/>
      <c r="AT111" s="143"/>
      <c r="AU111" s="143"/>
      <c r="AV111" s="143"/>
      <c r="AW111" s="143"/>
      <c r="AX111" s="144"/>
      <c r="AY111" s="148"/>
      <c r="AZ111" s="146"/>
      <c r="BA111" s="143"/>
      <c r="BB111" s="143"/>
      <c r="BC111" s="143"/>
      <c r="BD111" s="143"/>
      <c r="BE111" s="143"/>
      <c r="BF111" s="143"/>
      <c r="BG111" s="143"/>
      <c r="BH111" s="143"/>
      <c r="BI111" s="143"/>
      <c r="BJ111" s="146"/>
      <c r="BK111" s="143"/>
      <c r="BL111" s="143"/>
      <c r="BM111" s="143"/>
      <c r="BN111" s="143"/>
      <c r="BO111" s="143"/>
      <c r="BP111" s="143"/>
      <c r="BQ111" s="143"/>
      <c r="BR111" s="143"/>
      <c r="BS111" s="143"/>
      <c r="BT111" s="146"/>
      <c r="BU111" s="143"/>
      <c r="BV111" s="143"/>
      <c r="BW111" s="143"/>
      <c r="BX111" s="143"/>
      <c r="BY111" s="143"/>
      <c r="BZ111" s="143"/>
      <c r="CA111" s="143"/>
      <c r="CB111" s="143"/>
      <c r="CC111" s="143"/>
      <c r="CD111" s="773"/>
      <c r="CE111" s="150">
        <f t="shared" si="7"/>
        <v>1633</v>
      </c>
    </row>
    <row r="112" spans="1:83" s="410" customFormat="1" ht="14.25" customHeight="1" x14ac:dyDescent="0.4">
      <c r="A112" s="759" t="s">
        <v>697</v>
      </c>
      <c r="B112" s="767"/>
      <c r="C112" s="95"/>
      <c r="D112" s="95"/>
      <c r="E112" s="95"/>
      <c r="F112" s="95"/>
      <c r="G112" s="95"/>
      <c r="H112" s="95"/>
      <c r="I112" s="95"/>
      <c r="J112" s="95"/>
      <c r="K112" s="95"/>
      <c r="L112" s="96"/>
      <c r="M112" s="97"/>
      <c r="N112" s="95"/>
      <c r="O112" s="108"/>
      <c r="P112" s="95"/>
      <c r="Q112" s="95"/>
      <c r="R112" s="95"/>
      <c r="S112" s="95"/>
      <c r="T112" s="95"/>
      <c r="U112" s="95"/>
      <c r="V112" s="98"/>
      <c r="W112" s="95"/>
      <c r="X112" s="95"/>
      <c r="Y112" s="95"/>
      <c r="Z112" s="95"/>
      <c r="AA112" s="95"/>
      <c r="AB112" s="95"/>
      <c r="AC112" s="108"/>
      <c r="AD112" s="95"/>
      <c r="AE112" s="95"/>
      <c r="AF112" s="98"/>
      <c r="AG112" s="95"/>
      <c r="AH112" s="95"/>
      <c r="AI112" s="95"/>
      <c r="AJ112" s="95"/>
      <c r="AK112" s="95"/>
      <c r="AL112" s="95"/>
      <c r="AM112" s="95"/>
      <c r="AN112" s="95"/>
      <c r="AO112" s="95"/>
      <c r="AP112" s="98"/>
      <c r="AQ112" s="95"/>
      <c r="AR112" s="95"/>
      <c r="AS112" s="95"/>
      <c r="AT112" s="95"/>
      <c r="AU112" s="95"/>
      <c r="AV112" s="95"/>
      <c r="AW112" s="95"/>
      <c r="AX112" s="96"/>
      <c r="AY112" s="99"/>
      <c r="AZ112" s="98"/>
      <c r="BA112" s="456" t="s">
        <v>821</v>
      </c>
      <c r="BB112" s="95"/>
      <c r="BC112" s="95"/>
      <c r="BD112" s="95"/>
      <c r="BE112" s="221"/>
      <c r="BF112" s="95"/>
      <c r="BG112" s="95"/>
      <c r="BH112" s="95"/>
      <c r="BI112" s="95"/>
      <c r="BJ112" s="98"/>
      <c r="BK112" s="95"/>
      <c r="BL112" s="95"/>
      <c r="BM112" s="95"/>
      <c r="BN112" s="95"/>
      <c r="BO112" s="95"/>
      <c r="BP112" s="95"/>
      <c r="BQ112" s="108"/>
      <c r="BR112" s="95"/>
      <c r="BS112" s="95"/>
      <c r="BT112" s="98"/>
      <c r="BU112" s="95"/>
      <c r="BV112" s="95"/>
      <c r="BW112" s="95"/>
      <c r="BX112" s="95"/>
      <c r="BY112" s="95"/>
      <c r="BZ112" s="95"/>
      <c r="CA112" s="95"/>
      <c r="CB112" s="95"/>
      <c r="CC112" s="95"/>
      <c r="CD112" s="101">
        <f t="shared" ref="CD112:CD121" si="8">SUM(C112:CC112)</f>
        <v>0</v>
      </c>
      <c r="CE112" s="101">
        <f t="shared" si="7"/>
        <v>0</v>
      </c>
    </row>
    <row r="113" spans="1:83" s="410" customFormat="1" ht="14.25" customHeight="1" x14ac:dyDescent="0.4">
      <c r="A113" s="759" t="s">
        <v>355</v>
      </c>
      <c r="B113" s="767"/>
      <c r="C113" s="95"/>
      <c r="D113" s="95"/>
      <c r="E113" s="95"/>
      <c r="F113" s="95"/>
      <c r="G113" s="95"/>
      <c r="H113" s="95"/>
      <c r="I113" s="95"/>
      <c r="J113" s="95"/>
      <c r="K113" s="95"/>
      <c r="L113" s="96"/>
      <c r="M113" s="97"/>
      <c r="N113" s="95">
        <v>66</v>
      </c>
      <c r="O113" s="108" t="s">
        <v>356</v>
      </c>
      <c r="P113" s="95"/>
      <c r="Q113" s="95"/>
      <c r="R113" s="95"/>
      <c r="S113" s="95"/>
      <c r="T113" s="95"/>
      <c r="U113" s="95"/>
      <c r="V113" s="98"/>
      <c r="W113" s="95"/>
      <c r="X113" s="95"/>
      <c r="Y113" s="95"/>
      <c r="Z113" s="95" t="s">
        <v>357</v>
      </c>
      <c r="AA113" s="95">
        <v>17</v>
      </c>
      <c r="AB113" s="95">
        <v>2110</v>
      </c>
      <c r="AC113" s="108" t="s">
        <v>358</v>
      </c>
      <c r="AD113" s="95"/>
      <c r="AE113" s="95"/>
      <c r="AF113" s="98"/>
      <c r="AG113" s="95"/>
      <c r="AH113" s="95"/>
      <c r="AI113" s="95"/>
      <c r="AJ113" s="95"/>
      <c r="AK113" s="95"/>
      <c r="AL113" s="95"/>
      <c r="AM113" s="95"/>
      <c r="AN113" s="95"/>
      <c r="AO113" s="95"/>
      <c r="AP113" s="98"/>
      <c r="AQ113" s="95"/>
      <c r="AR113" s="95"/>
      <c r="AS113" s="95"/>
      <c r="AT113" s="95"/>
      <c r="AU113" s="95"/>
      <c r="AV113" s="95"/>
      <c r="AW113" s="95"/>
      <c r="AX113" s="96"/>
      <c r="AY113" s="99"/>
      <c r="AZ113" s="98"/>
      <c r="BA113" s="95"/>
      <c r="BB113" s="95"/>
      <c r="BC113" s="95"/>
      <c r="BD113" s="95"/>
      <c r="BE113" s="108" t="s">
        <v>360</v>
      </c>
      <c r="BF113" s="95"/>
      <c r="BG113" s="95"/>
      <c r="BH113" s="95"/>
      <c r="BI113" s="95"/>
      <c r="BJ113" s="98"/>
      <c r="BK113" s="95"/>
      <c r="BL113" s="95"/>
      <c r="BM113" s="95"/>
      <c r="BN113" s="95"/>
      <c r="BO113" s="95"/>
      <c r="BP113" s="95"/>
      <c r="BQ113" s="108" t="s">
        <v>360</v>
      </c>
      <c r="BR113" s="95"/>
      <c r="BS113" s="95"/>
      <c r="BT113" s="98"/>
      <c r="BU113" s="95"/>
      <c r="BV113" s="95"/>
      <c r="BW113" s="95"/>
      <c r="BX113" s="95"/>
      <c r="BY113" s="95"/>
      <c r="BZ113" s="95"/>
      <c r="CA113" s="95"/>
      <c r="CB113" s="95"/>
      <c r="CC113" s="95" t="s">
        <v>532</v>
      </c>
      <c r="CD113" s="101">
        <f t="shared" si="8"/>
        <v>2193</v>
      </c>
      <c r="CE113" s="101">
        <f t="shared" si="7"/>
        <v>2193</v>
      </c>
    </row>
    <row r="114" spans="1:83" s="410" customFormat="1" ht="14.25" customHeight="1" x14ac:dyDescent="0.4">
      <c r="A114" s="781" t="s">
        <v>608</v>
      </c>
      <c r="B114" s="782"/>
      <c r="C114" s="95"/>
      <c r="D114" s="95"/>
      <c r="E114" s="95"/>
      <c r="F114" s="95"/>
      <c r="G114" s="95"/>
      <c r="H114" s="95"/>
      <c r="I114" s="95"/>
      <c r="J114" s="95"/>
      <c r="K114" s="95"/>
      <c r="L114" s="96"/>
      <c r="M114" s="97"/>
      <c r="N114" s="95"/>
      <c r="O114" s="95"/>
      <c r="P114" s="95"/>
      <c r="Q114" s="95"/>
      <c r="R114" s="95"/>
      <c r="S114" s="95"/>
      <c r="T114" s="95"/>
      <c r="U114" s="95"/>
      <c r="V114" s="98"/>
      <c r="W114" s="95"/>
      <c r="X114" s="95"/>
      <c r="Y114" s="95"/>
      <c r="Z114" s="95"/>
      <c r="AA114" s="95"/>
      <c r="AB114" s="95"/>
      <c r="AC114" s="95"/>
      <c r="AD114" s="95"/>
      <c r="AE114" s="95"/>
      <c r="AF114" s="98"/>
      <c r="AG114" s="95"/>
      <c r="AH114" s="95" t="s">
        <v>590</v>
      </c>
      <c r="AI114" s="95">
        <v>748</v>
      </c>
      <c r="AJ114" s="108"/>
      <c r="AK114" s="95"/>
      <c r="AL114" s="95"/>
      <c r="AM114" s="95"/>
      <c r="AN114" s="95"/>
      <c r="AO114" s="95"/>
      <c r="AP114" s="98"/>
      <c r="AQ114" s="95"/>
      <c r="AR114" s="95"/>
      <c r="AS114" s="95"/>
      <c r="AT114" s="95"/>
      <c r="AU114" s="95"/>
      <c r="AV114" s="95"/>
      <c r="AW114" s="95"/>
      <c r="AX114" s="96"/>
      <c r="AY114" s="99">
        <v>3000</v>
      </c>
      <c r="AZ114" s="98" t="s">
        <v>696</v>
      </c>
      <c r="BA114" s="95"/>
      <c r="BB114" s="95"/>
      <c r="BC114" s="95"/>
      <c r="BD114" s="95"/>
      <c r="BE114" s="95"/>
      <c r="BF114" s="95"/>
      <c r="BG114" s="95"/>
      <c r="BH114" s="95"/>
      <c r="BI114" s="95"/>
      <c r="BJ114" s="98"/>
      <c r="BK114" s="95"/>
      <c r="BL114" s="95"/>
      <c r="BM114" s="95"/>
      <c r="BN114" s="95"/>
      <c r="BO114" s="95"/>
      <c r="BP114" s="95"/>
      <c r="BQ114" s="95"/>
      <c r="BR114" s="95"/>
      <c r="BS114" s="95"/>
      <c r="BT114" s="98"/>
      <c r="BU114" s="95"/>
      <c r="BV114" s="95"/>
      <c r="BW114" s="95"/>
      <c r="BX114" s="95"/>
      <c r="BY114" s="95"/>
      <c r="BZ114" s="95"/>
      <c r="CA114" s="95"/>
      <c r="CB114" s="95"/>
      <c r="CC114" s="95"/>
      <c r="CD114" s="101">
        <f t="shared" si="8"/>
        <v>3748</v>
      </c>
      <c r="CE114" s="101">
        <f t="shared" si="7"/>
        <v>3748</v>
      </c>
    </row>
    <row r="115" spans="1:83" s="410" customFormat="1" ht="14.25" customHeight="1" thickBot="1" x14ac:dyDescent="0.45">
      <c r="A115" s="783"/>
      <c r="B115" s="784"/>
      <c r="C115" s="116"/>
      <c r="D115" s="116"/>
      <c r="E115" s="116"/>
      <c r="F115" s="116"/>
      <c r="G115" s="116"/>
      <c r="H115" s="116"/>
      <c r="I115" s="116"/>
      <c r="J115" s="116"/>
      <c r="K115" s="116"/>
      <c r="L115" s="167"/>
      <c r="M115" s="110"/>
      <c r="N115" s="116"/>
      <c r="O115" s="116"/>
      <c r="P115" s="116"/>
      <c r="Q115" s="116"/>
      <c r="R115" s="116"/>
      <c r="S115" s="116"/>
      <c r="T115" s="116"/>
      <c r="U115" s="116"/>
      <c r="V115" s="114"/>
      <c r="W115" s="115"/>
      <c r="X115" s="116"/>
      <c r="Y115" s="116"/>
      <c r="Z115" s="116" t="s">
        <v>362</v>
      </c>
      <c r="AA115" s="116">
        <v>738</v>
      </c>
      <c r="AB115" s="116"/>
      <c r="AC115" s="115"/>
      <c r="AD115" s="116"/>
      <c r="AE115" s="116"/>
      <c r="AF115" s="114"/>
      <c r="AG115" s="116"/>
      <c r="AH115" s="116" t="s">
        <v>662</v>
      </c>
      <c r="AI115" s="116">
        <v>747</v>
      </c>
      <c r="AJ115" s="116"/>
      <c r="AK115" s="116">
        <v>2044</v>
      </c>
      <c r="AL115" s="222" t="s">
        <v>636</v>
      </c>
      <c r="AM115" s="116"/>
      <c r="AN115" s="116"/>
      <c r="AO115" s="116"/>
      <c r="AP115" s="114"/>
      <c r="AQ115" s="116"/>
      <c r="AR115" s="116"/>
      <c r="AS115" s="115"/>
      <c r="AT115" s="116"/>
      <c r="AU115" s="116"/>
      <c r="AV115" s="115"/>
      <c r="AW115" s="116"/>
      <c r="AX115" s="167" t="s">
        <v>363</v>
      </c>
      <c r="AY115" s="118">
        <v>1500</v>
      </c>
      <c r="AZ115" s="114">
        <v>1500</v>
      </c>
      <c r="BA115" s="116">
        <v>1500</v>
      </c>
      <c r="BB115" s="116">
        <v>1500</v>
      </c>
      <c r="BC115" s="116">
        <v>1500</v>
      </c>
      <c r="BD115" s="116">
        <v>1500</v>
      </c>
      <c r="BE115" s="116">
        <v>1500</v>
      </c>
      <c r="BF115" s="116">
        <v>1500</v>
      </c>
      <c r="BG115" s="116">
        <v>1500</v>
      </c>
      <c r="BH115" s="116">
        <v>1500</v>
      </c>
      <c r="BI115" s="116">
        <v>1500</v>
      </c>
      <c r="BJ115" s="114">
        <v>1500</v>
      </c>
      <c r="BK115" s="116">
        <v>1500</v>
      </c>
      <c r="BL115" s="116">
        <v>1500</v>
      </c>
      <c r="BM115" s="116">
        <v>1500</v>
      </c>
      <c r="BN115" s="116">
        <v>1500</v>
      </c>
      <c r="BO115" s="116">
        <v>1500</v>
      </c>
      <c r="BP115" s="116">
        <v>1500</v>
      </c>
      <c r="BQ115" s="116">
        <v>1500</v>
      </c>
      <c r="BR115" s="116">
        <v>1500</v>
      </c>
      <c r="BS115" s="116">
        <v>1500</v>
      </c>
      <c r="BT115" s="114">
        <v>1500</v>
      </c>
      <c r="BU115" s="116">
        <v>1500</v>
      </c>
      <c r="BV115" s="116">
        <v>1500</v>
      </c>
      <c r="BW115" s="116">
        <v>1500</v>
      </c>
      <c r="BX115" s="116">
        <v>1500</v>
      </c>
      <c r="BY115" s="116">
        <v>1500</v>
      </c>
      <c r="BZ115" s="116">
        <v>1500</v>
      </c>
      <c r="CA115" s="116">
        <v>1500</v>
      </c>
      <c r="CB115" s="116">
        <v>1500</v>
      </c>
      <c r="CC115" s="116">
        <v>1500</v>
      </c>
      <c r="CD115" s="119">
        <f t="shared" si="8"/>
        <v>50029</v>
      </c>
      <c r="CE115" s="119">
        <f t="shared" si="7"/>
        <v>50029</v>
      </c>
    </row>
    <row r="116" spans="1:83" s="410" customFormat="1" ht="14.25" customHeight="1" x14ac:dyDescent="0.4">
      <c r="A116" s="779" t="s">
        <v>364</v>
      </c>
      <c r="B116" s="780"/>
      <c r="C116" s="173"/>
      <c r="D116" s="173"/>
      <c r="E116" s="173"/>
      <c r="F116" s="173"/>
      <c r="G116" s="173"/>
      <c r="H116" s="173"/>
      <c r="I116" s="173"/>
      <c r="J116" s="173"/>
      <c r="K116" s="173"/>
      <c r="L116" s="174"/>
      <c r="M116" s="175"/>
      <c r="N116" s="173"/>
      <c r="O116" s="173"/>
      <c r="P116" s="173"/>
      <c r="Q116" s="173"/>
      <c r="R116" s="173"/>
      <c r="S116" s="173"/>
      <c r="T116" s="173"/>
      <c r="U116" s="173"/>
      <c r="V116" s="176"/>
      <c r="W116" s="173"/>
      <c r="X116" s="173"/>
      <c r="Y116" s="173"/>
      <c r="Z116" s="173"/>
      <c r="AA116" s="173"/>
      <c r="AB116" s="173"/>
      <c r="AC116" s="173"/>
      <c r="AD116" s="173"/>
      <c r="AE116" s="173"/>
      <c r="AF116" s="176"/>
      <c r="AG116" s="173"/>
      <c r="AH116" s="173"/>
      <c r="AI116" s="173"/>
      <c r="AJ116" s="173"/>
      <c r="AK116" s="173"/>
      <c r="AL116" s="173"/>
      <c r="AM116" s="173"/>
      <c r="AN116" s="173"/>
      <c r="AO116" s="173"/>
      <c r="AP116" s="176"/>
      <c r="AQ116" s="173"/>
      <c r="AR116" s="173"/>
      <c r="AS116" s="173"/>
      <c r="AT116" s="173"/>
      <c r="AU116" s="173"/>
      <c r="AV116" s="173"/>
      <c r="AW116" s="173"/>
      <c r="AX116" s="174"/>
      <c r="AY116" s="223"/>
      <c r="AZ116" s="176"/>
      <c r="BA116" s="173"/>
      <c r="BB116" s="173"/>
      <c r="BC116" s="173"/>
      <c r="BD116" s="173"/>
      <c r="BE116" s="173"/>
      <c r="BF116" s="173"/>
      <c r="BG116" s="173"/>
      <c r="BH116" s="173"/>
      <c r="BI116" s="173"/>
      <c r="BJ116" s="176"/>
      <c r="BK116" s="173"/>
      <c r="BL116" s="173"/>
      <c r="BM116" s="173"/>
      <c r="BN116" s="173"/>
      <c r="BO116" s="173"/>
      <c r="BP116" s="173"/>
      <c r="BQ116" s="173"/>
      <c r="BR116" s="173"/>
      <c r="BS116" s="173"/>
      <c r="BT116" s="176"/>
      <c r="BU116" s="173"/>
      <c r="BV116" s="173"/>
      <c r="BW116" s="173"/>
      <c r="BX116" s="173"/>
      <c r="BY116" s="173"/>
      <c r="BZ116" s="173"/>
      <c r="CA116" s="173"/>
      <c r="CB116" s="173"/>
      <c r="CC116" s="173"/>
      <c r="CD116" s="178">
        <f t="shared" si="8"/>
        <v>0</v>
      </c>
      <c r="CE116" s="178">
        <f>SUM(D116:CD116)</f>
        <v>0</v>
      </c>
    </row>
    <row r="117" spans="1:83" s="410" customFormat="1" ht="14.25" customHeight="1" x14ac:dyDescent="0.4">
      <c r="A117" s="759" t="s">
        <v>365</v>
      </c>
      <c r="B117" s="767"/>
      <c r="C117" s="95"/>
      <c r="D117" s="95"/>
      <c r="E117" s="95"/>
      <c r="F117" s="95"/>
      <c r="G117" s="95"/>
      <c r="H117" s="95"/>
      <c r="I117" s="95"/>
      <c r="J117" s="95"/>
      <c r="K117" s="95"/>
      <c r="L117" s="96"/>
      <c r="M117" s="97"/>
      <c r="N117" s="95">
        <v>446</v>
      </c>
      <c r="O117" s="108" t="s">
        <v>366</v>
      </c>
      <c r="P117" s="95"/>
      <c r="Q117" s="95"/>
      <c r="R117" s="95"/>
      <c r="S117" s="95"/>
      <c r="T117" s="95"/>
      <c r="U117" s="95"/>
      <c r="V117" s="98"/>
      <c r="W117" s="95">
        <v>247</v>
      </c>
      <c r="X117" s="95">
        <v>1765</v>
      </c>
      <c r="Y117" s="95">
        <v>89</v>
      </c>
      <c r="Z117" s="95"/>
      <c r="AA117" s="95">
        <v>696</v>
      </c>
      <c r="AB117" s="95">
        <v>1592</v>
      </c>
      <c r="AC117" s="95"/>
      <c r="AD117" s="95">
        <v>395</v>
      </c>
      <c r="AE117" s="95">
        <v>505</v>
      </c>
      <c r="AF117" s="98">
        <v>366</v>
      </c>
      <c r="AG117" s="95">
        <v>729</v>
      </c>
      <c r="AH117" s="95">
        <v>493</v>
      </c>
      <c r="AI117" s="95">
        <v>465</v>
      </c>
      <c r="AJ117" s="95">
        <v>93</v>
      </c>
      <c r="AK117" s="95">
        <v>854</v>
      </c>
      <c r="AL117" s="95">
        <v>495</v>
      </c>
      <c r="AM117" s="95"/>
      <c r="AN117" s="95"/>
      <c r="AO117" s="95"/>
      <c r="AP117" s="98">
        <v>100</v>
      </c>
      <c r="AQ117" s="95">
        <v>321</v>
      </c>
      <c r="AR117" s="95">
        <v>513</v>
      </c>
      <c r="AS117" s="95">
        <v>132</v>
      </c>
      <c r="AT117" s="95"/>
      <c r="AU117" s="95">
        <v>1910</v>
      </c>
      <c r="AV117" s="95">
        <v>1518</v>
      </c>
      <c r="AW117" s="95">
        <v>1429</v>
      </c>
      <c r="AX117" s="96">
        <v>3226</v>
      </c>
      <c r="AY117" s="99">
        <v>1600</v>
      </c>
      <c r="AZ117" s="98">
        <v>1600</v>
      </c>
      <c r="BA117" s="95">
        <v>1600</v>
      </c>
      <c r="BB117" s="95">
        <v>1600</v>
      </c>
      <c r="BC117" s="95">
        <v>2000</v>
      </c>
      <c r="BD117" s="95">
        <v>2000</v>
      </c>
      <c r="BE117" s="95">
        <v>2000</v>
      </c>
      <c r="BF117" s="95">
        <v>2000</v>
      </c>
      <c r="BG117" s="95">
        <v>2000</v>
      </c>
      <c r="BH117" s="95">
        <v>2000</v>
      </c>
      <c r="BI117" s="95">
        <v>2000</v>
      </c>
      <c r="BJ117" s="98">
        <v>2000</v>
      </c>
      <c r="BK117" s="95">
        <v>2000</v>
      </c>
      <c r="BL117" s="95">
        <v>2000</v>
      </c>
      <c r="BM117" s="95">
        <v>2000</v>
      </c>
      <c r="BN117" s="95">
        <v>2000</v>
      </c>
      <c r="BO117" s="95">
        <v>2000</v>
      </c>
      <c r="BP117" s="95">
        <v>2000</v>
      </c>
      <c r="BQ117" s="95">
        <v>2000</v>
      </c>
      <c r="BR117" s="95">
        <v>2000</v>
      </c>
      <c r="BS117" s="95">
        <v>2000</v>
      </c>
      <c r="BT117" s="95">
        <v>2000</v>
      </c>
      <c r="BU117" s="95">
        <v>2000</v>
      </c>
      <c r="BV117" s="95">
        <v>2000</v>
      </c>
      <c r="BW117" s="95">
        <v>2000</v>
      </c>
      <c r="BX117" s="95">
        <v>2000</v>
      </c>
      <c r="BY117" s="95">
        <v>2000</v>
      </c>
      <c r="BZ117" s="95">
        <v>2000</v>
      </c>
      <c r="CA117" s="95">
        <v>2000</v>
      </c>
      <c r="CB117" s="95">
        <v>2000</v>
      </c>
      <c r="CC117" s="95">
        <v>2000</v>
      </c>
      <c r="CD117" s="101">
        <f t="shared" si="8"/>
        <v>78779</v>
      </c>
      <c r="CE117" s="101">
        <f>SUM($D117:$CC117)</f>
        <v>78779</v>
      </c>
    </row>
    <row r="118" spans="1:83" s="410" customFormat="1" ht="14.25" customHeight="1" x14ac:dyDescent="0.4">
      <c r="A118" s="785" t="s">
        <v>202</v>
      </c>
      <c r="B118" s="786"/>
      <c r="C118" s="95"/>
      <c r="D118" s="95"/>
      <c r="E118" s="95"/>
      <c r="F118" s="95"/>
      <c r="G118" s="95"/>
      <c r="H118" s="95"/>
      <c r="I118" s="95"/>
      <c r="J118" s="95"/>
      <c r="K118" s="95"/>
      <c r="L118" s="96"/>
      <c r="M118" s="217"/>
      <c r="N118" s="95"/>
      <c r="O118" s="95"/>
      <c r="P118" s="95"/>
      <c r="Q118" s="95"/>
      <c r="R118" s="95"/>
      <c r="S118" s="95"/>
      <c r="T118" s="95"/>
      <c r="U118" s="95"/>
      <c r="V118" s="98"/>
      <c r="W118" s="95"/>
      <c r="X118" s="108" t="s">
        <v>367</v>
      </c>
      <c r="Y118" s="108"/>
      <c r="Z118" s="108"/>
      <c r="AA118" s="95" t="s">
        <v>368</v>
      </c>
      <c r="AB118" s="108" t="s">
        <v>369</v>
      </c>
      <c r="AC118" s="108"/>
      <c r="AD118" s="95"/>
      <c r="AE118" s="95"/>
      <c r="AF118" s="98"/>
      <c r="AG118" s="95"/>
      <c r="AH118" s="95"/>
      <c r="AI118" s="95"/>
      <c r="AJ118" s="95"/>
      <c r="AK118" s="95"/>
      <c r="AL118" s="95"/>
      <c r="AM118" s="95"/>
      <c r="AN118" s="95"/>
      <c r="AO118" s="95"/>
      <c r="AP118" s="98"/>
      <c r="AQ118" s="95"/>
      <c r="AR118" s="95"/>
      <c r="AS118" s="95"/>
      <c r="AT118" s="95"/>
      <c r="AU118" s="95"/>
      <c r="AV118" s="95"/>
      <c r="AW118" s="95"/>
      <c r="AX118" s="96"/>
      <c r="AY118" s="109" t="s">
        <v>589</v>
      </c>
      <c r="AZ118" s="98"/>
      <c r="BA118" s="95"/>
      <c r="BB118" s="95"/>
      <c r="BC118" s="108" t="s">
        <v>370</v>
      </c>
      <c r="BD118" s="95"/>
      <c r="BE118" s="95"/>
      <c r="BF118" s="95"/>
      <c r="BG118" s="95"/>
      <c r="BH118" s="95"/>
      <c r="BI118" s="95"/>
      <c r="BJ118" s="98"/>
      <c r="BK118" s="95"/>
      <c r="BL118" s="95"/>
      <c r="BM118" s="95"/>
      <c r="BN118" s="95"/>
      <c r="BO118" s="95"/>
      <c r="BP118" s="95"/>
      <c r="BQ118" s="95"/>
      <c r="BR118" s="95"/>
      <c r="BS118" s="95"/>
      <c r="BT118" s="98"/>
      <c r="BU118" s="95"/>
      <c r="BV118" s="95"/>
      <c r="BW118" s="95"/>
      <c r="BX118" s="95"/>
      <c r="BY118" s="95"/>
      <c r="BZ118" s="95"/>
      <c r="CA118" s="95"/>
      <c r="CB118" s="95"/>
      <c r="CC118" s="95"/>
      <c r="CD118" s="101">
        <f t="shared" si="8"/>
        <v>0</v>
      </c>
      <c r="CE118" s="101">
        <f>SUM(D118:CD118)</f>
        <v>0</v>
      </c>
    </row>
    <row r="119" spans="1:83" s="410" customFormat="1" ht="14.25" customHeight="1" thickBot="1" x14ac:dyDescent="0.45">
      <c r="A119" s="787" t="s">
        <v>371</v>
      </c>
      <c r="B119" s="788"/>
      <c r="C119" s="224"/>
      <c r="D119" s="224"/>
      <c r="E119" s="224"/>
      <c r="F119" s="224"/>
      <c r="G119" s="224"/>
      <c r="H119" s="224"/>
      <c r="I119" s="224"/>
      <c r="J119" s="224"/>
      <c r="K119" s="224"/>
      <c r="L119" s="225"/>
      <c r="M119" s="226"/>
      <c r="N119" s="224"/>
      <c r="O119" s="224"/>
      <c r="P119" s="224"/>
      <c r="Q119" s="224"/>
      <c r="R119" s="224"/>
      <c r="S119" s="224"/>
      <c r="T119" s="224"/>
      <c r="U119" s="224"/>
      <c r="V119" s="227"/>
      <c r="W119" s="224"/>
      <c r="X119" s="228"/>
      <c r="Y119" s="224"/>
      <c r="Z119" s="224"/>
      <c r="AA119" s="224"/>
      <c r="AB119" s="224">
        <v>179</v>
      </c>
      <c r="AC119" s="228" t="s">
        <v>372</v>
      </c>
      <c r="AD119" s="224"/>
      <c r="AE119" s="224"/>
      <c r="AF119" s="227"/>
      <c r="AG119" s="224"/>
      <c r="AH119" s="224" t="s">
        <v>373</v>
      </c>
      <c r="AI119" s="224">
        <v>282</v>
      </c>
      <c r="AJ119" s="224"/>
      <c r="AK119" s="224"/>
      <c r="AL119" s="229"/>
      <c r="AM119" s="230"/>
      <c r="AN119" s="224"/>
      <c r="AO119" s="224"/>
      <c r="AP119" s="227"/>
      <c r="AQ119" s="224"/>
      <c r="AR119" s="224"/>
      <c r="AS119" s="224"/>
      <c r="AT119" s="224">
        <v>3101</v>
      </c>
      <c r="AU119" s="228" t="s">
        <v>374</v>
      </c>
      <c r="AV119" s="224"/>
      <c r="AW119" s="228"/>
      <c r="AX119" s="225"/>
      <c r="AY119" s="231"/>
      <c r="AZ119" s="227"/>
      <c r="BA119" s="224"/>
      <c r="BB119" s="228"/>
      <c r="BC119" s="224">
        <v>300</v>
      </c>
      <c r="BD119" s="228" t="s">
        <v>375</v>
      </c>
      <c r="BE119" s="224"/>
      <c r="BF119" s="224"/>
      <c r="BG119" s="224"/>
      <c r="BH119" s="224"/>
      <c r="BI119" s="224"/>
      <c r="BJ119" s="227"/>
      <c r="BK119" s="224"/>
      <c r="BL119" s="224"/>
      <c r="BM119" s="224"/>
      <c r="BN119" s="224"/>
      <c r="BO119" s="224"/>
      <c r="BP119" s="224"/>
      <c r="BQ119" s="224"/>
      <c r="BR119" s="224"/>
      <c r="BS119" s="224"/>
      <c r="BT119" s="227"/>
      <c r="BU119" s="224"/>
      <c r="BV119" s="228"/>
      <c r="BW119" s="224">
        <v>300</v>
      </c>
      <c r="BX119" s="228" t="s">
        <v>375</v>
      </c>
      <c r="BY119" s="224"/>
      <c r="BZ119" s="224"/>
      <c r="CA119" s="228" t="s">
        <v>375</v>
      </c>
      <c r="CB119" s="224"/>
      <c r="CC119" s="224"/>
      <c r="CD119" s="232">
        <f t="shared" si="8"/>
        <v>4162</v>
      </c>
      <c r="CE119" s="232">
        <f>SUM($D119:$CC119)</f>
        <v>4162</v>
      </c>
    </row>
    <row r="120" spans="1:83" s="410" customFormat="1" ht="14.25" customHeight="1" x14ac:dyDescent="0.4">
      <c r="A120" s="776" t="s">
        <v>376</v>
      </c>
      <c r="B120" s="777"/>
      <c r="C120" s="128"/>
      <c r="D120" s="128"/>
      <c r="E120" s="128"/>
      <c r="F120" s="128"/>
      <c r="G120" s="128"/>
      <c r="H120" s="128"/>
      <c r="I120" s="128"/>
      <c r="J120" s="128"/>
      <c r="K120" s="128"/>
      <c r="L120" s="129"/>
      <c r="M120" s="130"/>
      <c r="N120" s="128"/>
      <c r="O120" s="128"/>
      <c r="P120" s="128"/>
      <c r="Q120" s="128"/>
      <c r="R120" s="128"/>
      <c r="S120" s="128"/>
      <c r="T120" s="128"/>
      <c r="U120" s="128"/>
      <c r="V120" s="132"/>
      <c r="W120" s="128"/>
      <c r="X120" s="128"/>
      <c r="Y120" s="128"/>
      <c r="Z120" s="128"/>
      <c r="AA120" s="128"/>
      <c r="AB120" s="128"/>
      <c r="AC120" s="128"/>
      <c r="AD120" s="128"/>
      <c r="AE120" s="128"/>
      <c r="AF120" s="132"/>
      <c r="AG120" s="131" t="s">
        <v>592</v>
      </c>
      <c r="AH120" s="128"/>
      <c r="AI120" s="128"/>
      <c r="AJ120" s="128"/>
      <c r="AK120" s="128"/>
      <c r="AL120" s="128"/>
      <c r="AM120" s="128"/>
      <c r="AN120" s="128"/>
      <c r="AO120" s="128"/>
      <c r="AP120" s="132"/>
      <c r="AQ120" s="128"/>
      <c r="AR120" s="128"/>
      <c r="AS120" s="128"/>
      <c r="AT120" s="128"/>
      <c r="AU120" s="128"/>
      <c r="AV120" s="128"/>
      <c r="AW120" s="128"/>
      <c r="AX120" s="129"/>
      <c r="AY120" s="153"/>
      <c r="AZ120" s="132"/>
      <c r="BA120" s="128"/>
      <c r="BB120" s="128"/>
      <c r="BC120" s="128"/>
      <c r="BD120" s="128"/>
      <c r="BE120" s="128"/>
      <c r="BF120" s="128"/>
      <c r="BG120" s="128"/>
      <c r="BH120" s="128"/>
      <c r="BI120" s="128"/>
      <c r="BJ120" s="132"/>
      <c r="BK120" s="128"/>
      <c r="BL120" s="128"/>
      <c r="BM120" s="128"/>
      <c r="BN120" s="128"/>
      <c r="BO120" s="128"/>
      <c r="BP120" s="128"/>
      <c r="BQ120" s="128"/>
      <c r="BR120" s="128"/>
      <c r="BS120" s="128"/>
      <c r="BT120" s="132"/>
      <c r="BU120" s="128"/>
      <c r="BV120" s="128"/>
      <c r="BW120" s="128"/>
      <c r="BX120" s="128"/>
      <c r="BY120" s="128"/>
      <c r="BZ120" s="128"/>
      <c r="CA120" s="128"/>
      <c r="CB120" s="128"/>
      <c r="CC120" s="128"/>
      <c r="CD120" s="101">
        <f t="shared" si="8"/>
        <v>0</v>
      </c>
      <c r="CE120" s="101">
        <f>SUM($D120:$CC120)</f>
        <v>0</v>
      </c>
    </row>
    <row r="121" spans="1:83" s="410" customFormat="1" ht="14.25" customHeight="1" x14ac:dyDescent="0.4">
      <c r="A121" s="751" t="s">
        <v>377</v>
      </c>
      <c r="B121" s="752"/>
      <c r="C121" s="135"/>
      <c r="D121" s="135"/>
      <c r="E121" s="135"/>
      <c r="F121" s="135"/>
      <c r="G121" s="135"/>
      <c r="H121" s="135"/>
      <c r="I121" s="135"/>
      <c r="J121" s="135"/>
      <c r="K121" s="135"/>
      <c r="L121" s="136"/>
      <c r="M121" s="137"/>
      <c r="N121" s="135">
        <v>740</v>
      </c>
      <c r="O121" s="135" t="s">
        <v>593</v>
      </c>
      <c r="P121" s="135"/>
      <c r="Q121" s="135"/>
      <c r="R121" s="135"/>
      <c r="S121" s="135"/>
      <c r="T121" s="135"/>
      <c r="U121" s="135"/>
      <c r="V121" s="138"/>
      <c r="W121" s="135"/>
      <c r="X121" s="135">
        <v>216</v>
      </c>
      <c r="Y121" s="139"/>
      <c r="Z121" s="135"/>
      <c r="AA121" s="135"/>
      <c r="AB121" s="135"/>
      <c r="AC121" s="135"/>
      <c r="AD121" s="135">
        <v>620</v>
      </c>
      <c r="AE121" s="135"/>
      <c r="AF121" s="138">
        <v>860</v>
      </c>
      <c r="AG121" s="135">
        <v>128</v>
      </c>
      <c r="AH121" s="135">
        <v>121</v>
      </c>
      <c r="AI121" s="135">
        <v>47</v>
      </c>
      <c r="AJ121" s="139" t="s">
        <v>659</v>
      </c>
      <c r="AK121" s="135"/>
      <c r="AL121" s="135"/>
      <c r="AM121" s="135"/>
      <c r="AN121" s="135"/>
      <c r="AO121" s="139" t="s">
        <v>627</v>
      </c>
      <c r="AP121" s="138"/>
      <c r="AQ121" s="135"/>
      <c r="AR121" s="135"/>
      <c r="AS121" s="135"/>
      <c r="AT121" s="135"/>
      <c r="AU121" s="135"/>
      <c r="AV121" s="135"/>
      <c r="AW121" s="135">
        <v>254</v>
      </c>
      <c r="AX121" s="557">
        <v>2618</v>
      </c>
      <c r="AY121" s="558" t="s">
        <v>378</v>
      </c>
      <c r="AZ121" s="138"/>
      <c r="BA121" s="135"/>
      <c r="BB121" s="135"/>
      <c r="BC121" s="135"/>
      <c r="BD121" s="135"/>
      <c r="BE121" s="135"/>
      <c r="BF121" s="135"/>
      <c r="BG121" s="135"/>
      <c r="BH121" s="135" t="s">
        <v>594</v>
      </c>
      <c r="BI121" s="135"/>
      <c r="BJ121" s="138"/>
      <c r="BK121" s="135"/>
      <c r="BL121" s="135"/>
      <c r="BM121" s="135"/>
      <c r="BN121" s="135"/>
      <c r="BO121" s="135"/>
      <c r="BP121" s="135"/>
      <c r="BQ121" s="135"/>
      <c r="BR121" s="135" t="s">
        <v>594</v>
      </c>
      <c r="BS121" s="135"/>
      <c r="BT121" s="138"/>
      <c r="BU121" s="135"/>
      <c r="BV121" s="135"/>
      <c r="BW121" s="135"/>
      <c r="BX121" s="135"/>
      <c r="BY121" s="135"/>
      <c r="BZ121" s="135"/>
      <c r="CA121" s="135"/>
      <c r="CB121" s="135" t="s">
        <v>594</v>
      </c>
      <c r="CC121" s="135"/>
      <c r="CD121" s="757">
        <f t="shared" si="8"/>
        <v>5604</v>
      </c>
      <c r="CE121" s="757">
        <f>SUM($D121:$CC121)</f>
        <v>5604</v>
      </c>
    </row>
    <row r="122" spans="1:83" s="410" customFormat="1" ht="14.25" customHeight="1" thickBot="1" x14ac:dyDescent="0.45">
      <c r="A122" s="753"/>
      <c r="B122" s="754"/>
      <c r="C122" s="233"/>
      <c r="D122" s="233"/>
      <c r="E122" s="233"/>
      <c r="F122" s="233"/>
      <c r="G122" s="233"/>
      <c r="H122" s="233"/>
      <c r="I122" s="233"/>
      <c r="J122" s="233"/>
      <c r="K122" s="233"/>
      <c r="L122" s="234"/>
      <c r="M122" s="235"/>
      <c r="N122" s="236"/>
      <c r="O122" s="233"/>
      <c r="P122" s="233"/>
      <c r="Q122" s="233"/>
      <c r="R122" s="233"/>
      <c r="S122" s="233"/>
      <c r="T122" s="233"/>
      <c r="U122" s="233"/>
      <c r="V122" s="237"/>
      <c r="W122" s="233"/>
      <c r="X122" s="236" t="s">
        <v>379</v>
      </c>
      <c r="Y122" s="233"/>
      <c r="Z122" s="233"/>
      <c r="AA122" s="233"/>
      <c r="AB122" s="233"/>
      <c r="AC122" s="233"/>
      <c r="AD122" s="236" t="s">
        <v>380</v>
      </c>
      <c r="AE122" s="236"/>
      <c r="AF122" s="238" t="s">
        <v>591</v>
      </c>
      <c r="AG122" s="233"/>
      <c r="AH122" s="233"/>
      <c r="AI122" s="233"/>
      <c r="AJ122" s="233"/>
      <c r="AK122" s="233"/>
      <c r="AL122" s="233"/>
      <c r="AM122" s="233"/>
      <c r="AN122" s="233"/>
      <c r="AO122" s="233"/>
      <c r="AP122" s="237"/>
      <c r="AQ122" s="233"/>
      <c r="AR122" s="233"/>
      <c r="AS122" s="233"/>
      <c r="AT122" s="233"/>
      <c r="AU122" s="233"/>
      <c r="AV122" s="233"/>
      <c r="AW122" s="233"/>
      <c r="AX122" s="234"/>
      <c r="AY122" s="239"/>
      <c r="AZ122" s="237"/>
      <c r="BA122" s="233"/>
      <c r="BB122" s="233"/>
      <c r="BC122" s="233"/>
      <c r="BD122" s="233"/>
      <c r="BE122" s="233"/>
      <c r="BF122" s="233"/>
      <c r="BG122" s="233"/>
      <c r="BH122" s="233">
        <v>1000</v>
      </c>
      <c r="BI122" s="233"/>
      <c r="BJ122" s="237"/>
      <c r="BK122" s="233"/>
      <c r="BL122" s="233"/>
      <c r="BM122" s="233"/>
      <c r="BN122" s="233"/>
      <c r="BO122" s="233"/>
      <c r="BP122" s="233"/>
      <c r="BQ122" s="233"/>
      <c r="BR122" s="233">
        <v>1000</v>
      </c>
      <c r="BS122" s="233"/>
      <c r="BT122" s="237"/>
      <c r="BU122" s="233"/>
      <c r="BV122" s="233"/>
      <c r="BW122" s="233"/>
      <c r="BX122" s="233"/>
      <c r="BY122" s="233"/>
      <c r="BZ122" s="233"/>
      <c r="CA122" s="233"/>
      <c r="CB122" s="233">
        <v>1000</v>
      </c>
      <c r="CC122" s="233"/>
      <c r="CD122" s="778"/>
      <c r="CE122" s="778">
        <f>SUM($D122:$CC122)</f>
        <v>3000</v>
      </c>
    </row>
    <row r="123" spans="1:83" s="410" customFormat="1" ht="14.25" customHeight="1" x14ac:dyDescent="0.4">
      <c r="A123" s="779" t="s">
        <v>381</v>
      </c>
      <c r="B123" s="780"/>
      <c r="C123" s="173"/>
      <c r="D123" s="173"/>
      <c r="E123" s="173"/>
      <c r="F123" s="173"/>
      <c r="G123" s="173"/>
      <c r="H123" s="173"/>
      <c r="I123" s="173"/>
      <c r="J123" s="173"/>
      <c r="K123" s="173"/>
      <c r="L123" s="174"/>
      <c r="M123" s="175"/>
      <c r="N123" s="173"/>
      <c r="O123" s="173"/>
      <c r="P123" s="173"/>
      <c r="Q123" s="173"/>
      <c r="R123" s="173"/>
      <c r="S123" s="173"/>
      <c r="T123" s="173"/>
      <c r="U123" s="173"/>
      <c r="V123" s="176"/>
      <c r="W123" s="173"/>
      <c r="X123" s="173"/>
      <c r="Y123" s="173"/>
      <c r="Z123" s="173"/>
      <c r="AA123" s="173"/>
      <c r="AB123" s="173"/>
      <c r="AC123" s="173"/>
      <c r="AD123" s="173"/>
      <c r="AE123" s="173"/>
      <c r="AF123" s="176"/>
      <c r="AG123" s="173"/>
      <c r="AH123" s="173"/>
      <c r="AI123" s="173"/>
      <c r="AJ123" s="173"/>
      <c r="AK123" s="173"/>
      <c r="AL123" s="173"/>
      <c r="AM123" s="173"/>
      <c r="AN123" s="173"/>
      <c r="AO123" s="173"/>
      <c r="AP123" s="176"/>
      <c r="AQ123" s="173"/>
      <c r="AR123" s="173"/>
      <c r="AS123" s="173"/>
      <c r="AT123" s="173"/>
      <c r="AU123" s="173"/>
      <c r="AV123" s="173"/>
      <c r="AW123" s="173"/>
      <c r="AX123" s="174"/>
      <c r="AY123" s="177"/>
      <c r="AZ123" s="176"/>
      <c r="BA123" s="173"/>
      <c r="BB123" s="173"/>
      <c r="BC123" s="173"/>
      <c r="BD123" s="173"/>
      <c r="BE123" s="173"/>
      <c r="BF123" s="173"/>
      <c r="BG123" s="173"/>
      <c r="BH123" s="173"/>
      <c r="BI123" s="173"/>
      <c r="BJ123" s="176"/>
      <c r="BK123" s="173"/>
      <c r="BL123" s="173"/>
      <c r="BM123" s="173"/>
      <c r="BN123" s="173"/>
      <c r="BO123" s="173"/>
      <c r="BP123" s="173"/>
      <c r="BQ123" s="173"/>
      <c r="BR123" s="173"/>
      <c r="BS123" s="173"/>
      <c r="BT123" s="176"/>
      <c r="BU123" s="173"/>
      <c r="BV123" s="173"/>
      <c r="BW123" s="173"/>
      <c r="BX123" s="173"/>
      <c r="BY123" s="173"/>
      <c r="BZ123" s="173"/>
      <c r="CA123" s="173"/>
      <c r="CB123" s="173"/>
      <c r="CC123" s="173"/>
      <c r="CD123" s="178">
        <f>SUM(C123:CC123)</f>
        <v>0</v>
      </c>
      <c r="CE123" s="178">
        <f>SUM(D123:CD123)</f>
        <v>0</v>
      </c>
    </row>
    <row r="124" spans="1:83" s="410" customFormat="1" ht="14.25" customHeight="1" x14ac:dyDescent="0.4">
      <c r="A124" s="759" t="s">
        <v>382</v>
      </c>
      <c r="B124" s="767"/>
      <c r="C124" s="95"/>
      <c r="D124" s="95"/>
      <c r="E124" s="95"/>
      <c r="F124" s="95"/>
      <c r="G124" s="95"/>
      <c r="H124" s="95"/>
      <c r="I124" s="95"/>
      <c r="J124" s="95"/>
      <c r="K124" s="95"/>
      <c r="L124" s="96"/>
      <c r="M124" s="97"/>
      <c r="N124" s="95">
        <v>1300</v>
      </c>
      <c r="O124" s="108" t="s">
        <v>384</v>
      </c>
      <c r="P124" s="95"/>
      <c r="Q124" s="95"/>
      <c r="R124" s="95"/>
      <c r="S124" s="95" t="s">
        <v>640</v>
      </c>
      <c r="T124" s="95">
        <v>178</v>
      </c>
      <c r="U124" s="95">
        <v>1806</v>
      </c>
      <c r="V124" s="98"/>
      <c r="W124" s="95"/>
      <c r="X124" s="95" t="s">
        <v>383</v>
      </c>
      <c r="Y124" s="95">
        <v>2048</v>
      </c>
      <c r="Z124" s="95">
        <v>2122</v>
      </c>
      <c r="AA124" s="108" t="s">
        <v>384</v>
      </c>
      <c r="AB124" s="95"/>
      <c r="AC124" s="95"/>
      <c r="AD124" s="108"/>
      <c r="AE124" s="95"/>
      <c r="AF124" s="98" t="s">
        <v>385</v>
      </c>
      <c r="AG124" s="95">
        <v>1940</v>
      </c>
      <c r="AH124" s="95"/>
      <c r="AI124" s="95"/>
      <c r="AJ124" s="95"/>
      <c r="AK124" s="95"/>
      <c r="AL124" s="95">
        <v>2601</v>
      </c>
      <c r="AM124" s="108" t="s">
        <v>628</v>
      </c>
      <c r="AN124" s="95"/>
      <c r="AO124" s="95"/>
      <c r="AP124" s="98"/>
      <c r="AQ124" s="95"/>
      <c r="AR124" s="95"/>
      <c r="AS124" s="95"/>
      <c r="AT124" s="95">
        <v>3847</v>
      </c>
      <c r="AU124" s="108"/>
      <c r="AV124" s="95" t="s">
        <v>386</v>
      </c>
      <c r="AW124" s="95">
        <v>313</v>
      </c>
      <c r="AX124" s="96"/>
      <c r="AY124" s="99"/>
      <c r="AZ124" s="98" t="s">
        <v>387</v>
      </c>
      <c r="BA124" s="95">
        <v>1900</v>
      </c>
      <c r="BB124" s="95"/>
      <c r="BC124" s="95"/>
      <c r="BD124" s="95"/>
      <c r="BE124" s="95"/>
      <c r="BF124" s="95"/>
      <c r="BG124" s="95" t="s">
        <v>387</v>
      </c>
      <c r="BH124" s="95">
        <v>1900</v>
      </c>
      <c r="BI124" s="95"/>
      <c r="BJ124" s="98"/>
      <c r="BK124" s="95"/>
      <c r="BL124" s="95"/>
      <c r="BM124" s="95"/>
      <c r="BN124" s="95" t="s">
        <v>387</v>
      </c>
      <c r="BO124" s="95">
        <v>1900</v>
      </c>
      <c r="BP124" s="95"/>
      <c r="BQ124" s="95"/>
      <c r="BR124" s="95"/>
      <c r="BS124" s="95"/>
      <c r="BT124" s="98"/>
      <c r="BU124" s="95" t="s">
        <v>387</v>
      </c>
      <c r="BV124" s="95">
        <v>1900</v>
      </c>
      <c r="BW124" s="95"/>
      <c r="BX124" s="95"/>
      <c r="BY124" s="95"/>
      <c r="BZ124" s="95"/>
      <c r="CA124" s="95"/>
      <c r="CB124" s="95" t="s">
        <v>387</v>
      </c>
      <c r="CC124" s="95">
        <v>1900</v>
      </c>
      <c r="CD124" s="101">
        <f>SUM(C124:CC124)</f>
        <v>25655</v>
      </c>
      <c r="CE124" s="101">
        <f t="shared" ref="CE124:CE130" si="9">SUM($D124:$CC124)</f>
        <v>25655</v>
      </c>
    </row>
    <row r="125" spans="1:83" s="410" customFormat="1" ht="14.25" customHeight="1" x14ac:dyDescent="0.4">
      <c r="A125" s="759" t="s">
        <v>388</v>
      </c>
      <c r="B125" s="767"/>
      <c r="C125" s="95"/>
      <c r="D125" s="95"/>
      <c r="E125" s="95"/>
      <c r="F125" s="95"/>
      <c r="G125" s="95"/>
      <c r="H125" s="95"/>
      <c r="I125" s="95"/>
      <c r="J125" s="95"/>
      <c r="K125" s="95"/>
      <c r="L125" s="96" t="s">
        <v>582</v>
      </c>
      <c r="M125" s="97"/>
      <c r="N125" s="96" t="s">
        <v>389</v>
      </c>
      <c r="O125" s="96"/>
      <c r="P125" s="108"/>
      <c r="Q125" s="95"/>
      <c r="R125" s="95"/>
      <c r="S125" s="95"/>
      <c r="T125" s="95"/>
      <c r="U125" s="95"/>
      <c r="V125" s="98"/>
      <c r="W125" s="95"/>
      <c r="X125" s="95"/>
      <c r="Y125" s="95"/>
      <c r="Z125" s="95"/>
      <c r="AA125" s="95"/>
      <c r="AB125" s="95"/>
      <c r="AC125" s="95"/>
      <c r="AD125" s="95"/>
      <c r="AE125" s="95"/>
      <c r="AF125" s="98"/>
      <c r="AG125" s="95"/>
      <c r="AH125" s="95"/>
      <c r="AI125" s="108"/>
      <c r="AJ125" s="95"/>
      <c r="AK125" s="95"/>
      <c r="AL125" s="95">
        <v>29</v>
      </c>
      <c r="AM125" s="108" t="s">
        <v>390</v>
      </c>
      <c r="AN125" s="95"/>
      <c r="AO125" s="95"/>
      <c r="AP125" s="98"/>
      <c r="AQ125" s="95"/>
      <c r="AR125" s="95"/>
      <c r="AS125" s="95"/>
      <c r="AT125" s="108"/>
      <c r="AU125" s="95"/>
      <c r="AV125" s="95"/>
      <c r="AW125" s="95"/>
      <c r="AX125" s="96"/>
      <c r="AY125" s="99"/>
      <c r="AZ125" s="98" t="s">
        <v>391</v>
      </c>
      <c r="BA125" s="95">
        <v>50</v>
      </c>
      <c r="BB125" s="108"/>
      <c r="BC125" s="95"/>
      <c r="BD125" s="95"/>
      <c r="BE125" s="95"/>
      <c r="BF125" s="95"/>
      <c r="BG125" s="95" t="s">
        <v>390</v>
      </c>
      <c r="BH125" s="95">
        <v>50</v>
      </c>
      <c r="BI125" s="95"/>
      <c r="BJ125" s="98"/>
      <c r="BK125" s="95"/>
      <c r="BL125" s="95"/>
      <c r="BM125" s="108"/>
      <c r="BN125" s="95" t="s">
        <v>390</v>
      </c>
      <c r="BO125" s="95">
        <v>50</v>
      </c>
      <c r="BP125" s="95"/>
      <c r="BQ125" s="95"/>
      <c r="BR125" s="108"/>
      <c r="BS125" s="95"/>
      <c r="BT125" s="98"/>
      <c r="BU125" s="95" t="s">
        <v>390</v>
      </c>
      <c r="BV125" s="95">
        <v>50</v>
      </c>
      <c r="BW125" s="108"/>
      <c r="BX125" s="95"/>
      <c r="BY125" s="95"/>
      <c r="BZ125" s="95"/>
      <c r="CA125" s="95"/>
      <c r="CB125" s="95" t="s">
        <v>390</v>
      </c>
      <c r="CC125" s="95">
        <v>50</v>
      </c>
      <c r="CD125" s="101">
        <f>SUM(C125:CC125)</f>
        <v>279</v>
      </c>
      <c r="CE125" s="101">
        <f t="shared" si="9"/>
        <v>279</v>
      </c>
    </row>
    <row r="126" spans="1:83" s="410" customFormat="1" ht="14.25" customHeight="1" x14ac:dyDescent="0.4">
      <c r="A126" s="751" t="s">
        <v>392</v>
      </c>
      <c r="B126" s="752"/>
      <c r="C126" s="135"/>
      <c r="D126" s="135"/>
      <c r="E126" s="135"/>
      <c r="F126" s="135"/>
      <c r="G126" s="135" t="s">
        <v>393</v>
      </c>
      <c r="H126" s="135">
        <v>86</v>
      </c>
      <c r="I126" s="135"/>
      <c r="J126" s="135">
        <v>915</v>
      </c>
      <c r="K126" s="240"/>
      <c r="L126" s="136">
        <v>50</v>
      </c>
      <c r="M126" s="137"/>
      <c r="N126" s="135">
        <v>1500</v>
      </c>
      <c r="O126" s="135">
        <v>503</v>
      </c>
      <c r="P126" s="135">
        <v>68</v>
      </c>
      <c r="Q126" s="135"/>
      <c r="R126" s="135">
        <v>358</v>
      </c>
      <c r="S126" s="135">
        <v>1080</v>
      </c>
      <c r="T126" s="135"/>
      <c r="U126" s="135"/>
      <c r="V126" s="138"/>
      <c r="W126" s="135"/>
      <c r="X126" s="135"/>
      <c r="Y126" s="135"/>
      <c r="Z126" s="135" t="s">
        <v>394</v>
      </c>
      <c r="AA126" s="135">
        <v>240</v>
      </c>
      <c r="AB126" s="135">
        <v>278</v>
      </c>
      <c r="AC126" s="135"/>
      <c r="AD126" s="135">
        <v>223</v>
      </c>
      <c r="AE126" s="135"/>
      <c r="AF126" s="138">
        <v>427</v>
      </c>
      <c r="AG126" s="135">
        <v>1035</v>
      </c>
      <c r="AH126" s="135">
        <v>336</v>
      </c>
      <c r="AI126" s="135">
        <v>1649</v>
      </c>
      <c r="AJ126" s="135"/>
      <c r="AK126" s="135">
        <v>4281</v>
      </c>
      <c r="AL126" s="135">
        <v>1843</v>
      </c>
      <c r="AM126" s="139" t="s">
        <v>395</v>
      </c>
      <c r="AN126" s="135"/>
      <c r="AO126" s="139" t="s">
        <v>629</v>
      </c>
      <c r="AP126" s="138"/>
      <c r="AQ126" s="135"/>
      <c r="AR126" s="135"/>
      <c r="AS126" s="135"/>
      <c r="AT126" s="135"/>
      <c r="AU126" s="135"/>
      <c r="AV126" s="135"/>
      <c r="AW126" s="135"/>
      <c r="AX126" s="136"/>
      <c r="AY126" s="140"/>
      <c r="AZ126" s="138"/>
      <c r="BA126" s="135"/>
      <c r="BB126" s="135"/>
      <c r="BC126" s="135"/>
      <c r="BD126" s="135"/>
      <c r="BE126" s="135"/>
      <c r="BF126" s="135"/>
      <c r="BG126" s="135"/>
      <c r="BH126" s="135"/>
      <c r="BI126" s="135"/>
      <c r="BJ126" s="138"/>
      <c r="BK126" s="135"/>
      <c r="BL126" s="135"/>
      <c r="BM126" s="135"/>
      <c r="BN126" s="135"/>
      <c r="BO126" s="135"/>
      <c r="BP126" s="135"/>
      <c r="BQ126" s="135"/>
      <c r="BR126" s="135"/>
      <c r="BS126" s="135"/>
      <c r="BT126" s="138"/>
      <c r="BU126" s="135"/>
      <c r="BV126" s="135"/>
      <c r="BW126" s="135"/>
      <c r="BX126" s="135"/>
      <c r="BY126" s="135"/>
      <c r="BZ126" s="135"/>
      <c r="CA126" s="135"/>
      <c r="CB126" s="135"/>
      <c r="CC126" s="135"/>
      <c r="CD126" s="757">
        <f>SUM(C126:CC126)</f>
        <v>14872</v>
      </c>
      <c r="CE126" s="757">
        <f t="shared" si="9"/>
        <v>14872</v>
      </c>
    </row>
    <row r="127" spans="1:83" s="410" customFormat="1" ht="14.25" customHeight="1" x14ac:dyDescent="0.4">
      <c r="A127" s="753"/>
      <c r="B127" s="754"/>
      <c r="C127" s="120"/>
      <c r="D127" s="120"/>
      <c r="E127" s="120"/>
      <c r="F127" s="120"/>
      <c r="G127" s="120"/>
      <c r="H127" s="120"/>
      <c r="I127" s="120"/>
      <c r="J127" s="120" t="s">
        <v>581</v>
      </c>
      <c r="K127" s="120"/>
      <c r="L127" s="121"/>
      <c r="M127" s="122">
        <v>630</v>
      </c>
      <c r="N127" s="121"/>
      <c r="O127" s="121" t="s">
        <v>396</v>
      </c>
      <c r="P127" s="123" t="s">
        <v>397</v>
      </c>
      <c r="Q127" s="120"/>
      <c r="R127" s="120" t="s">
        <v>398</v>
      </c>
      <c r="S127" s="120" t="s">
        <v>398</v>
      </c>
      <c r="T127" s="120"/>
      <c r="U127" s="120"/>
      <c r="V127" s="124"/>
      <c r="W127" s="120"/>
      <c r="X127" s="120"/>
      <c r="Y127" s="120"/>
      <c r="Z127" s="120"/>
      <c r="AA127" s="120"/>
      <c r="AB127" s="120" t="s">
        <v>399</v>
      </c>
      <c r="AC127" s="120"/>
      <c r="AD127" s="120" t="s">
        <v>400</v>
      </c>
      <c r="AE127" s="120"/>
      <c r="AF127" s="124" t="s">
        <v>401</v>
      </c>
      <c r="AG127" s="120"/>
      <c r="AH127" s="120" t="s">
        <v>402</v>
      </c>
      <c r="AI127" s="123" t="s">
        <v>657</v>
      </c>
      <c r="AJ127" s="120"/>
      <c r="AK127" s="123" t="s">
        <v>563</v>
      </c>
      <c r="AL127" s="120"/>
      <c r="AM127" s="123"/>
      <c r="AN127" s="120"/>
      <c r="AO127" s="120"/>
      <c r="AP127" s="124"/>
      <c r="AQ127" s="120"/>
      <c r="AR127" s="120"/>
      <c r="AS127" s="120"/>
      <c r="AT127" s="120"/>
      <c r="AU127" s="120"/>
      <c r="AV127" s="120"/>
      <c r="AW127" s="120"/>
      <c r="AX127" s="121"/>
      <c r="AY127" s="125"/>
      <c r="AZ127" s="124"/>
      <c r="BA127" s="120"/>
      <c r="BB127" s="120"/>
      <c r="BC127" s="120"/>
      <c r="BD127" s="120"/>
      <c r="BE127" s="120"/>
      <c r="BF127" s="120"/>
      <c r="BG127" s="120"/>
      <c r="BH127" s="120"/>
      <c r="BI127" s="120"/>
      <c r="BJ127" s="124"/>
      <c r="BK127" s="120"/>
      <c r="BL127" s="120"/>
      <c r="BM127" s="120"/>
      <c r="BN127" s="120"/>
      <c r="BO127" s="120"/>
      <c r="BP127" s="120"/>
      <c r="BQ127" s="120"/>
      <c r="BR127" s="120"/>
      <c r="BS127" s="120"/>
      <c r="BT127" s="124"/>
      <c r="BU127" s="120"/>
      <c r="BV127" s="120"/>
      <c r="BW127" s="120"/>
      <c r="BX127" s="120"/>
      <c r="BY127" s="120"/>
      <c r="BZ127" s="120"/>
      <c r="CA127" s="120"/>
      <c r="CB127" s="120"/>
      <c r="CC127" s="120"/>
      <c r="CD127" s="772"/>
      <c r="CE127" s="772">
        <f t="shared" si="9"/>
        <v>630</v>
      </c>
    </row>
    <row r="128" spans="1:83" s="410" customFormat="1" ht="14.25" customHeight="1" x14ac:dyDescent="0.4">
      <c r="A128" s="755"/>
      <c r="B128" s="756"/>
      <c r="C128" s="143"/>
      <c r="D128" s="143"/>
      <c r="E128" s="143"/>
      <c r="F128" s="143"/>
      <c r="G128" s="143"/>
      <c r="H128" s="143"/>
      <c r="I128" s="143"/>
      <c r="J128" s="143" t="s">
        <v>583</v>
      </c>
      <c r="K128" s="143"/>
      <c r="L128" s="144"/>
      <c r="M128" s="427" t="s">
        <v>533</v>
      </c>
      <c r="N128" s="143"/>
      <c r="O128" s="143"/>
      <c r="P128" s="143"/>
      <c r="Q128" s="143"/>
      <c r="R128" s="143"/>
      <c r="S128" s="143"/>
      <c r="T128" s="147" t="s">
        <v>639</v>
      </c>
      <c r="U128" s="143"/>
      <c r="V128" s="146"/>
      <c r="W128" s="143"/>
      <c r="X128" s="143"/>
      <c r="Y128" s="143"/>
      <c r="Z128" s="143"/>
      <c r="AA128" s="143" t="s">
        <v>403</v>
      </c>
      <c r="AB128" s="143"/>
      <c r="AC128" s="143"/>
      <c r="AD128" s="143"/>
      <c r="AE128" s="143"/>
      <c r="AF128" s="146"/>
      <c r="AG128" s="143" t="s">
        <v>404</v>
      </c>
      <c r="AH128" s="147"/>
      <c r="AI128" s="143"/>
      <c r="AJ128" s="143"/>
      <c r="AK128" s="143"/>
      <c r="AL128" s="143"/>
      <c r="AM128" s="143"/>
      <c r="AN128" s="143"/>
      <c r="AO128" s="143"/>
      <c r="AP128" s="146"/>
      <c r="AQ128" s="143"/>
      <c r="AR128" s="143"/>
      <c r="AS128" s="143"/>
      <c r="AT128" s="143"/>
      <c r="AU128" s="143"/>
      <c r="AV128" s="143"/>
      <c r="AW128" s="143"/>
      <c r="AX128" s="144"/>
      <c r="AY128" s="148"/>
      <c r="AZ128" s="146"/>
      <c r="BA128" s="143"/>
      <c r="BB128" s="143"/>
      <c r="BC128" s="143"/>
      <c r="BD128" s="143"/>
      <c r="BE128" s="143"/>
      <c r="BF128" s="143"/>
      <c r="BG128" s="143"/>
      <c r="BH128" s="143"/>
      <c r="BI128" s="143"/>
      <c r="BJ128" s="146"/>
      <c r="BK128" s="143"/>
      <c r="BL128" s="143"/>
      <c r="BM128" s="143"/>
      <c r="BN128" s="143"/>
      <c r="BO128" s="143"/>
      <c r="BP128" s="143"/>
      <c r="BQ128" s="143"/>
      <c r="BR128" s="143"/>
      <c r="BS128" s="143"/>
      <c r="BT128" s="146"/>
      <c r="BU128" s="143"/>
      <c r="BV128" s="143"/>
      <c r="BW128" s="143"/>
      <c r="BX128" s="143"/>
      <c r="BY128" s="143"/>
      <c r="BZ128" s="143"/>
      <c r="CA128" s="143"/>
      <c r="CB128" s="143"/>
      <c r="CC128" s="143"/>
      <c r="CD128" s="773"/>
      <c r="CE128" s="773">
        <f t="shared" si="9"/>
        <v>0</v>
      </c>
    </row>
    <row r="129" spans="1:84" s="410" customFormat="1" ht="14.25" customHeight="1" x14ac:dyDescent="0.4">
      <c r="A129" s="774" t="s">
        <v>405</v>
      </c>
      <c r="B129" s="775"/>
      <c r="C129" s="135"/>
      <c r="D129" s="135"/>
      <c r="E129" s="135"/>
      <c r="F129" s="135"/>
      <c r="G129" s="135"/>
      <c r="H129" s="135">
        <v>815</v>
      </c>
      <c r="I129" s="135">
        <v>180</v>
      </c>
      <c r="J129" s="135">
        <v>6893</v>
      </c>
      <c r="K129" s="135"/>
      <c r="L129" s="136">
        <v>710</v>
      </c>
      <c r="M129" s="137"/>
      <c r="N129" s="135">
        <v>6983</v>
      </c>
      <c r="O129" s="135"/>
      <c r="P129" s="135">
        <v>29</v>
      </c>
      <c r="Q129" s="135">
        <v>337</v>
      </c>
      <c r="R129" s="135">
        <v>2694</v>
      </c>
      <c r="S129" s="135"/>
      <c r="T129" s="135">
        <v>22394</v>
      </c>
      <c r="U129" s="135"/>
      <c r="V129" s="138"/>
      <c r="W129" s="135">
        <v>2369</v>
      </c>
      <c r="X129" s="135"/>
      <c r="Y129" s="135">
        <v>3392</v>
      </c>
      <c r="Z129" s="135"/>
      <c r="AA129" s="135">
        <v>392</v>
      </c>
      <c r="AB129" s="135">
        <v>324</v>
      </c>
      <c r="AC129" s="135"/>
      <c r="AD129" s="135">
        <v>596</v>
      </c>
      <c r="AE129" s="135">
        <v>200</v>
      </c>
      <c r="AF129" s="138"/>
      <c r="AG129" s="135"/>
      <c r="AH129" s="139"/>
      <c r="AI129" s="135"/>
      <c r="AJ129" s="139"/>
      <c r="AK129" s="135"/>
      <c r="AL129" s="135"/>
      <c r="AM129" s="135"/>
      <c r="AN129" s="135"/>
      <c r="AO129" s="135"/>
      <c r="AP129" s="138"/>
      <c r="AQ129" s="135"/>
      <c r="AR129" s="135"/>
      <c r="AS129" s="135"/>
      <c r="AT129" s="135"/>
      <c r="AU129" s="135"/>
      <c r="AV129" s="135"/>
      <c r="AW129" s="135"/>
      <c r="AX129" s="136"/>
      <c r="AY129" s="156" t="s">
        <v>406</v>
      </c>
      <c r="AZ129" s="138"/>
      <c r="BA129" s="135"/>
      <c r="BB129" s="135"/>
      <c r="BC129" s="135"/>
      <c r="BD129" s="135"/>
      <c r="BE129" s="135"/>
      <c r="BF129" s="135"/>
      <c r="BG129" s="135"/>
      <c r="BH129" s="135"/>
      <c r="BI129" s="135"/>
      <c r="BJ129" s="138"/>
      <c r="BK129" s="135"/>
      <c r="BL129" s="135"/>
      <c r="BM129" s="135"/>
      <c r="BN129" s="135"/>
      <c r="BO129" s="135"/>
      <c r="BP129" s="135"/>
      <c r="BQ129" s="135"/>
      <c r="BR129" s="135"/>
      <c r="BS129" s="135"/>
      <c r="BT129" s="138"/>
      <c r="BU129" s="135"/>
      <c r="BV129" s="135"/>
      <c r="BW129" s="135"/>
      <c r="BX129" s="135"/>
      <c r="BY129" s="135"/>
      <c r="BZ129" s="135"/>
      <c r="CA129" s="135"/>
      <c r="CB129" s="135"/>
      <c r="CC129" s="135"/>
      <c r="CD129" s="757">
        <f>SUM(C129:CC129)</f>
        <v>48308</v>
      </c>
      <c r="CE129" s="757">
        <f t="shared" si="9"/>
        <v>48308</v>
      </c>
    </row>
    <row r="130" spans="1:84" s="410" customFormat="1" ht="14.25" customHeight="1" x14ac:dyDescent="0.4">
      <c r="A130" s="755"/>
      <c r="B130" s="756"/>
      <c r="C130" s="143"/>
      <c r="D130" s="143"/>
      <c r="E130" s="143"/>
      <c r="F130" s="143"/>
      <c r="G130" s="143"/>
      <c r="H130" s="143"/>
      <c r="I130" s="143" t="s">
        <v>407</v>
      </c>
      <c r="J130" s="143"/>
      <c r="K130" s="143"/>
      <c r="L130" s="144" t="s">
        <v>577</v>
      </c>
      <c r="M130" s="145">
        <v>135</v>
      </c>
      <c r="N130" s="147" t="s">
        <v>408</v>
      </c>
      <c r="O130" s="143"/>
      <c r="P130" s="147" t="s">
        <v>409</v>
      </c>
      <c r="Q130" s="147" t="s">
        <v>410</v>
      </c>
      <c r="R130" s="143" t="s">
        <v>398</v>
      </c>
      <c r="S130" s="143"/>
      <c r="T130" s="143"/>
      <c r="U130" s="143"/>
      <c r="V130" s="146"/>
      <c r="W130" s="143" t="s">
        <v>411</v>
      </c>
      <c r="X130" s="143"/>
      <c r="Y130" s="143" t="s">
        <v>412</v>
      </c>
      <c r="Z130" s="143"/>
      <c r="AA130" s="143">
        <v>319</v>
      </c>
      <c r="AB130" s="143"/>
      <c r="AC130" s="143"/>
      <c r="AD130" s="143" t="s">
        <v>413</v>
      </c>
      <c r="AE130" s="147" t="s">
        <v>654</v>
      </c>
      <c r="AF130" s="146"/>
      <c r="AG130" s="143"/>
      <c r="AH130" s="143"/>
      <c r="AI130" s="143"/>
      <c r="AJ130" s="143"/>
      <c r="AK130" s="143"/>
      <c r="AL130" s="143"/>
      <c r="AM130" s="143"/>
      <c r="AN130" s="143"/>
      <c r="AO130" s="143"/>
      <c r="AP130" s="146"/>
      <c r="AQ130" s="143"/>
      <c r="AR130" s="143"/>
      <c r="AS130" s="143"/>
      <c r="AT130" s="143"/>
      <c r="AU130" s="143"/>
      <c r="AV130" s="143"/>
      <c r="AW130" s="143"/>
      <c r="AX130" s="144"/>
      <c r="AY130" s="148"/>
      <c r="AZ130" s="146"/>
      <c r="BA130" s="143"/>
      <c r="BB130" s="143"/>
      <c r="BC130" s="143"/>
      <c r="BD130" s="143"/>
      <c r="BE130" s="143"/>
      <c r="BF130" s="143"/>
      <c r="BG130" s="143"/>
      <c r="BH130" s="143"/>
      <c r="BI130" s="143"/>
      <c r="BJ130" s="146"/>
      <c r="BK130" s="143"/>
      <c r="BL130" s="143"/>
      <c r="BM130" s="143"/>
      <c r="BN130" s="143"/>
      <c r="BO130" s="143"/>
      <c r="BP130" s="143"/>
      <c r="BQ130" s="143"/>
      <c r="BR130" s="143"/>
      <c r="BS130" s="143"/>
      <c r="BT130" s="146"/>
      <c r="BU130" s="143"/>
      <c r="BV130" s="143"/>
      <c r="BW130" s="143"/>
      <c r="BX130" s="143"/>
      <c r="BY130" s="143"/>
      <c r="BZ130" s="143"/>
      <c r="CA130" s="143"/>
      <c r="CB130" s="143"/>
      <c r="CC130" s="143"/>
      <c r="CD130" s="773"/>
      <c r="CE130" s="773">
        <f t="shared" si="9"/>
        <v>454</v>
      </c>
    </row>
    <row r="131" spans="1:84" s="410" customFormat="1" ht="14.25" customHeight="1" x14ac:dyDescent="0.4">
      <c r="A131" s="759"/>
      <c r="B131" s="767"/>
      <c r="C131" s="95"/>
      <c r="D131" s="95"/>
      <c r="E131" s="95"/>
      <c r="F131" s="95"/>
      <c r="G131" s="95"/>
      <c r="H131" s="95"/>
      <c r="I131" s="95"/>
      <c r="J131" s="95"/>
      <c r="K131" s="95"/>
      <c r="L131" s="96"/>
      <c r="M131" s="217" t="s">
        <v>414</v>
      </c>
      <c r="N131" s="95"/>
      <c r="O131" s="95"/>
      <c r="P131" s="95"/>
      <c r="Q131" s="95"/>
      <c r="R131" s="95"/>
      <c r="S131" s="95"/>
      <c r="T131" s="95"/>
      <c r="U131" s="95"/>
      <c r="V131" s="98"/>
      <c r="W131" s="95"/>
      <c r="X131" s="95"/>
      <c r="Y131" s="95"/>
      <c r="Z131" s="95"/>
      <c r="AA131" s="95" t="s">
        <v>415</v>
      </c>
      <c r="AB131" s="95"/>
      <c r="AC131" s="95"/>
      <c r="AD131" s="95"/>
      <c r="AE131" s="95"/>
      <c r="AF131" s="98"/>
      <c r="AG131" s="95"/>
      <c r="AH131" s="95"/>
      <c r="AI131" s="95"/>
      <c r="AJ131" s="95"/>
      <c r="AK131" s="95"/>
      <c r="AL131" s="95"/>
      <c r="AM131" s="95"/>
      <c r="AN131" s="95"/>
      <c r="AO131" s="95"/>
      <c r="AP131" s="98"/>
      <c r="AQ131" s="95"/>
      <c r="AR131" s="95"/>
      <c r="AS131" s="95"/>
      <c r="AT131" s="95"/>
      <c r="AU131" s="95"/>
      <c r="AV131" s="95"/>
      <c r="AW131" s="95"/>
      <c r="AX131" s="96"/>
      <c r="AY131" s="99"/>
      <c r="AZ131" s="98"/>
      <c r="BA131" s="95"/>
      <c r="BB131" s="95"/>
      <c r="BC131" s="95"/>
      <c r="BD131" s="95"/>
      <c r="BE131" s="95"/>
      <c r="BF131" s="95"/>
      <c r="BG131" s="95"/>
      <c r="BH131" s="95"/>
      <c r="BI131" s="95"/>
      <c r="BJ131" s="98"/>
      <c r="BK131" s="95"/>
      <c r="BL131" s="95"/>
      <c r="BM131" s="95"/>
      <c r="BN131" s="95"/>
      <c r="BO131" s="95"/>
      <c r="BP131" s="95"/>
      <c r="BQ131" s="95"/>
      <c r="BR131" s="95"/>
      <c r="BS131" s="95"/>
      <c r="BT131" s="98"/>
      <c r="BU131" s="95"/>
      <c r="BV131" s="95"/>
      <c r="BW131" s="95"/>
      <c r="BX131" s="95"/>
      <c r="BY131" s="95"/>
      <c r="BZ131" s="95"/>
      <c r="CA131" s="95"/>
      <c r="CB131" s="95"/>
      <c r="CC131" s="95"/>
      <c r="CD131" s="101">
        <f>SUM(C131:CC131)</f>
        <v>0</v>
      </c>
      <c r="CE131" s="101">
        <f>SUM(D131:CD131)</f>
        <v>0</v>
      </c>
    </row>
    <row r="132" spans="1:84" s="410" customFormat="1" ht="14.25" customHeight="1" thickBot="1" x14ac:dyDescent="0.45">
      <c r="A132" s="759"/>
      <c r="B132" s="760"/>
      <c r="C132" s="95"/>
      <c r="D132" s="95"/>
      <c r="E132" s="95"/>
      <c r="F132" s="95"/>
      <c r="G132" s="95"/>
      <c r="H132" s="95"/>
      <c r="I132" s="95"/>
      <c r="J132" s="95"/>
      <c r="K132" s="95"/>
      <c r="L132" s="96"/>
      <c r="M132" s="97"/>
      <c r="N132" s="95"/>
      <c r="O132" s="95"/>
      <c r="P132" s="95"/>
      <c r="Q132" s="95"/>
      <c r="R132" s="95"/>
      <c r="S132" s="95"/>
      <c r="T132" s="95"/>
      <c r="U132" s="95"/>
      <c r="V132" s="98"/>
      <c r="W132" s="95"/>
      <c r="X132" s="95"/>
      <c r="Y132" s="95"/>
      <c r="Z132" s="95"/>
      <c r="AA132" s="95"/>
      <c r="AB132" s="95"/>
      <c r="AC132" s="95"/>
      <c r="AD132" s="95"/>
      <c r="AE132" s="95"/>
      <c r="AF132" s="98"/>
      <c r="AG132" s="95"/>
      <c r="AH132" s="95"/>
      <c r="AI132" s="95"/>
      <c r="AJ132" s="95"/>
      <c r="AK132" s="95"/>
      <c r="AL132" s="95"/>
      <c r="AM132" s="95"/>
      <c r="AN132" s="95"/>
      <c r="AO132" s="95"/>
      <c r="AP132" s="98"/>
      <c r="AQ132" s="95"/>
      <c r="AR132" s="95"/>
      <c r="AS132" s="95"/>
      <c r="AT132" s="95"/>
      <c r="AU132" s="95"/>
      <c r="AV132" s="95"/>
      <c r="AW132" s="95"/>
      <c r="AX132" s="96"/>
      <c r="AY132" s="99"/>
      <c r="AZ132" s="98"/>
      <c r="BA132" s="95"/>
      <c r="BB132" s="95"/>
      <c r="BC132" s="95"/>
      <c r="BD132" s="95"/>
      <c r="BE132" s="95"/>
      <c r="BF132" s="95"/>
      <c r="BG132" s="95"/>
      <c r="BH132" s="95"/>
      <c r="BI132" s="95"/>
      <c r="BJ132" s="98"/>
      <c r="BK132" s="95"/>
      <c r="BL132" s="95"/>
      <c r="BM132" s="95"/>
      <c r="BN132" s="95"/>
      <c r="BO132" s="95"/>
      <c r="BP132" s="95"/>
      <c r="BQ132" s="95"/>
      <c r="BR132" s="95"/>
      <c r="BS132" s="95"/>
      <c r="BT132" s="98"/>
      <c r="BU132" s="95"/>
      <c r="BV132" s="95"/>
      <c r="BW132" s="95"/>
      <c r="BX132" s="95"/>
      <c r="BY132" s="95"/>
      <c r="BZ132" s="95"/>
      <c r="CA132" s="95"/>
      <c r="CB132" s="95"/>
      <c r="CC132" s="95"/>
      <c r="CD132" s="101">
        <f>SUM(C132:CC132)</f>
        <v>0</v>
      </c>
      <c r="CE132" s="101">
        <f>SUM(D132:CD132)</f>
        <v>0</v>
      </c>
    </row>
    <row r="133" spans="1:84" ht="14.25" customHeight="1" thickTop="1" x14ac:dyDescent="0.4">
      <c r="A133" s="761" t="s">
        <v>416</v>
      </c>
      <c r="B133" s="762"/>
      <c r="C133" s="241">
        <f t="shared" ref="C133:BN133" si="10">SUM(C90:C132)</f>
        <v>0</v>
      </c>
      <c r="D133" s="241">
        <f t="shared" si="10"/>
        <v>0</v>
      </c>
      <c r="E133" s="241">
        <f t="shared" si="10"/>
        <v>0</v>
      </c>
      <c r="F133" s="241">
        <f t="shared" si="10"/>
        <v>0</v>
      </c>
      <c r="G133" s="241">
        <f t="shared" si="10"/>
        <v>0</v>
      </c>
      <c r="H133" s="241">
        <f t="shared" si="10"/>
        <v>1097</v>
      </c>
      <c r="I133" s="241">
        <f t="shared" si="10"/>
        <v>400</v>
      </c>
      <c r="J133" s="241">
        <f t="shared" si="10"/>
        <v>7858</v>
      </c>
      <c r="K133" s="241">
        <f t="shared" si="10"/>
        <v>0</v>
      </c>
      <c r="L133" s="248">
        <f t="shared" si="10"/>
        <v>16022</v>
      </c>
      <c r="M133" s="241">
        <f t="shared" si="10"/>
        <v>5319</v>
      </c>
      <c r="N133" s="241">
        <f t="shared" si="10"/>
        <v>13208</v>
      </c>
      <c r="O133" s="241">
        <f t="shared" si="10"/>
        <v>3643</v>
      </c>
      <c r="P133" s="241">
        <f t="shared" si="10"/>
        <v>1129</v>
      </c>
      <c r="Q133" s="241">
        <f t="shared" si="10"/>
        <v>1609</v>
      </c>
      <c r="R133" s="241">
        <f t="shared" si="10"/>
        <v>3812</v>
      </c>
      <c r="S133" s="241">
        <f t="shared" si="10"/>
        <v>1852</v>
      </c>
      <c r="T133" s="241">
        <f t="shared" si="10"/>
        <v>22572</v>
      </c>
      <c r="U133" s="241">
        <f t="shared" si="10"/>
        <v>6807</v>
      </c>
      <c r="V133" s="248">
        <f t="shared" si="10"/>
        <v>2781</v>
      </c>
      <c r="W133" s="241">
        <f t="shared" si="10"/>
        <v>31794</v>
      </c>
      <c r="X133" s="241">
        <f t="shared" si="10"/>
        <v>4567</v>
      </c>
      <c r="Y133" s="241">
        <f t="shared" si="10"/>
        <v>6953</v>
      </c>
      <c r="Z133" s="241">
        <f t="shared" si="10"/>
        <v>2506</v>
      </c>
      <c r="AA133" s="241">
        <f t="shared" si="10"/>
        <v>8997</v>
      </c>
      <c r="AB133" s="241">
        <f t="shared" si="10"/>
        <v>5992</v>
      </c>
      <c r="AC133" s="241">
        <f t="shared" si="10"/>
        <v>6047</v>
      </c>
      <c r="AD133" s="241">
        <f t="shared" si="10"/>
        <v>4951</v>
      </c>
      <c r="AE133" s="241">
        <f t="shared" si="10"/>
        <v>731</v>
      </c>
      <c r="AF133" s="248">
        <f t="shared" si="10"/>
        <v>4323</v>
      </c>
      <c r="AG133" s="241">
        <f t="shared" si="10"/>
        <v>4614</v>
      </c>
      <c r="AH133" s="241">
        <f t="shared" si="10"/>
        <v>4908</v>
      </c>
      <c r="AI133" s="241">
        <f t="shared" si="10"/>
        <v>9456</v>
      </c>
      <c r="AJ133" s="241">
        <f t="shared" si="10"/>
        <v>5510</v>
      </c>
      <c r="AK133" s="241">
        <f t="shared" si="10"/>
        <v>18938</v>
      </c>
      <c r="AL133" s="241">
        <f t="shared" si="10"/>
        <v>14598</v>
      </c>
      <c r="AM133" s="241">
        <f t="shared" si="10"/>
        <v>12606</v>
      </c>
      <c r="AN133" s="241">
        <f t="shared" si="10"/>
        <v>1878</v>
      </c>
      <c r="AO133" s="241">
        <f t="shared" si="10"/>
        <v>5244</v>
      </c>
      <c r="AP133" s="248">
        <f t="shared" si="10"/>
        <v>4204</v>
      </c>
      <c r="AQ133" s="241">
        <f t="shared" si="10"/>
        <v>1599</v>
      </c>
      <c r="AR133" s="241">
        <f t="shared" si="10"/>
        <v>1584</v>
      </c>
      <c r="AS133" s="241">
        <f t="shared" si="10"/>
        <v>3188</v>
      </c>
      <c r="AT133" s="241">
        <f t="shared" si="10"/>
        <v>7399</v>
      </c>
      <c r="AU133" s="241">
        <f t="shared" si="10"/>
        <v>11828</v>
      </c>
      <c r="AV133" s="241">
        <f t="shared" si="10"/>
        <v>10249</v>
      </c>
      <c r="AW133" s="241">
        <f t="shared" si="10"/>
        <v>6511</v>
      </c>
      <c r="AX133" s="242">
        <f t="shared" si="10"/>
        <v>20340</v>
      </c>
      <c r="AY133" s="243">
        <f>SUM(AY90:AY132)</f>
        <v>9470</v>
      </c>
      <c r="AZ133" s="241">
        <f t="shared" si="10"/>
        <v>3100</v>
      </c>
      <c r="BA133" s="241">
        <f t="shared" si="10"/>
        <v>113650</v>
      </c>
      <c r="BB133" s="241">
        <f t="shared" si="10"/>
        <v>3100</v>
      </c>
      <c r="BC133" s="241">
        <f t="shared" si="10"/>
        <v>3800</v>
      </c>
      <c r="BD133" s="241">
        <f t="shared" si="10"/>
        <v>3500</v>
      </c>
      <c r="BE133" s="241">
        <f t="shared" si="10"/>
        <v>5000</v>
      </c>
      <c r="BF133" s="241">
        <f t="shared" si="10"/>
        <v>10500</v>
      </c>
      <c r="BG133" s="241">
        <f t="shared" si="10"/>
        <v>3500</v>
      </c>
      <c r="BH133" s="241">
        <f t="shared" si="10"/>
        <v>6450</v>
      </c>
      <c r="BI133" s="241">
        <f t="shared" si="10"/>
        <v>3500</v>
      </c>
      <c r="BJ133" s="241">
        <f t="shared" si="10"/>
        <v>3800</v>
      </c>
      <c r="BK133" s="241">
        <f t="shared" si="10"/>
        <v>6500</v>
      </c>
      <c r="BL133" s="241">
        <f t="shared" si="10"/>
        <v>13500</v>
      </c>
      <c r="BM133" s="241">
        <f t="shared" si="10"/>
        <v>3500</v>
      </c>
      <c r="BN133" s="241">
        <f t="shared" si="10"/>
        <v>4000</v>
      </c>
      <c r="BO133" s="241">
        <f t="shared" ref="BO133:CE133" si="11">SUM(BO90:BO132)</f>
        <v>5450</v>
      </c>
      <c r="BP133" s="241">
        <f t="shared" si="11"/>
        <v>5310</v>
      </c>
      <c r="BQ133" s="241">
        <f t="shared" si="11"/>
        <v>3500</v>
      </c>
      <c r="BR133" s="241">
        <f t="shared" si="11"/>
        <v>4500</v>
      </c>
      <c r="BS133" s="241">
        <f t="shared" si="11"/>
        <v>3500</v>
      </c>
      <c r="BT133" s="241">
        <f t="shared" si="11"/>
        <v>5700</v>
      </c>
      <c r="BU133" s="241">
        <f t="shared" si="11"/>
        <v>4300</v>
      </c>
      <c r="BV133" s="241">
        <f t="shared" si="11"/>
        <v>5450</v>
      </c>
      <c r="BW133" s="241">
        <f t="shared" si="11"/>
        <v>3800</v>
      </c>
      <c r="BX133" s="241">
        <f t="shared" si="11"/>
        <v>13900</v>
      </c>
      <c r="BY133" s="241">
        <f t="shared" si="11"/>
        <v>3500</v>
      </c>
      <c r="BZ133" s="241">
        <f t="shared" si="11"/>
        <v>6000</v>
      </c>
      <c r="CA133" s="241">
        <f t="shared" si="11"/>
        <v>3500</v>
      </c>
      <c r="CB133" s="241">
        <f t="shared" si="11"/>
        <v>4500</v>
      </c>
      <c r="CC133" s="241">
        <f t="shared" si="11"/>
        <v>15460</v>
      </c>
      <c r="CD133" s="244">
        <f t="shared" si="11"/>
        <v>589029</v>
      </c>
      <c r="CE133" s="244">
        <f t="shared" si="11"/>
        <v>594864</v>
      </c>
      <c r="CF133" s="24"/>
    </row>
    <row r="134" spans="1:84" ht="14.25" customHeight="1" x14ac:dyDescent="0.4">
      <c r="A134" s="200" t="s">
        <v>212</v>
      </c>
      <c r="B134" s="201"/>
      <c r="C134" s="202"/>
      <c r="D134" s="202"/>
      <c r="E134" s="202"/>
      <c r="F134" s="202"/>
      <c r="G134" s="202"/>
      <c r="H134" s="202"/>
      <c r="I134" s="202"/>
      <c r="J134" s="202"/>
      <c r="K134" s="202"/>
      <c r="L134" s="202"/>
      <c r="M134" s="202"/>
      <c r="N134" s="202"/>
      <c r="O134" s="202"/>
      <c r="P134" s="202"/>
      <c r="Q134" s="202"/>
      <c r="R134" s="202"/>
      <c r="S134" s="202"/>
      <c r="T134" s="202"/>
      <c r="U134" s="202"/>
      <c r="V134" s="202"/>
      <c r="W134" s="202"/>
      <c r="X134" s="202"/>
      <c r="Y134" s="202"/>
      <c r="Z134" s="202"/>
      <c r="AA134" s="202"/>
      <c r="AB134" s="202"/>
      <c r="AC134" s="202"/>
      <c r="AD134" s="202"/>
      <c r="AE134" s="202"/>
      <c r="AF134" s="202"/>
      <c r="AG134" s="202"/>
      <c r="AH134" s="202"/>
      <c r="AI134" s="202"/>
      <c r="AJ134" s="202"/>
      <c r="AK134" s="202"/>
      <c r="AL134" s="202"/>
      <c r="AM134" s="202"/>
      <c r="AN134" s="202"/>
      <c r="AO134" s="202"/>
      <c r="AP134" s="202"/>
      <c r="AQ134" s="202"/>
      <c r="AR134" s="202"/>
      <c r="AS134" s="202"/>
      <c r="AT134" s="202"/>
      <c r="AU134" s="202"/>
      <c r="AV134" s="202"/>
      <c r="AW134" s="202"/>
      <c r="AX134" s="202"/>
      <c r="AY134" s="203"/>
      <c r="AZ134" s="202"/>
      <c r="BA134" s="202"/>
      <c r="BB134" s="202"/>
      <c r="BC134" s="202"/>
      <c r="BD134" s="202"/>
      <c r="BE134" s="202"/>
      <c r="BF134" s="202"/>
      <c r="BG134" s="202"/>
      <c r="BH134" s="202"/>
      <c r="BI134" s="202"/>
      <c r="BJ134" s="202"/>
      <c r="BK134" s="202"/>
      <c r="BL134" s="202"/>
      <c r="BM134" s="202"/>
      <c r="BN134" s="202"/>
      <c r="BO134" s="202"/>
      <c r="BP134" s="202"/>
      <c r="BQ134" s="202"/>
      <c r="BR134" s="202"/>
      <c r="BS134" s="202"/>
      <c r="BT134" s="202"/>
      <c r="BU134" s="202"/>
      <c r="BV134" s="202"/>
      <c r="BW134" s="202"/>
      <c r="BX134" s="202"/>
      <c r="BY134" s="202"/>
      <c r="BZ134" s="202"/>
      <c r="CA134" s="202"/>
      <c r="CB134" s="202"/>
      <c r="CC134" s="202"/>
      <c r="CD134" s="204"/>
      <c r="CE134" s="204"/>
      <c r="CF134" s="104"/>
    </row>
    <row r="135" spans="1:84" ht="14.25" customHeight="1" x14ac:dyDescent="0.4">
      <c r="A135" s="768" t="s">
        <v>417</v>
      </c>
      <c r="B135" s="769"/>
      <c r="C135" s="91" t="s">
        <v>212</v>
      </c>
      <c r="D135" s="91"/>
      <c r="E135" s="91"/>
      <c r="F135" s="91"/>
      <c r="G135" s="91"/>
      <c r="H135" s="91"/>
      <c r="I135" s="91"/>
      <c r="J135" s="91"/>
      <c r="K135" s="91"/>
      <c r="L135" s="91"/>
      <c r="M135" s="91"/>
      <c r="N135" s="91"/>
      <c r="O135" s="91"/>
      <c r="P135" s="91"/>
      <c r="Q135" s="91"/>
      <c r="R135" s="91"/>
      <c r="S135" s="91"/>
      <c r="T135" s="91"/>
      <c r="U135" s="91"/>
      <c r="V135" s="91"/>
      <c r="W135" s="91"/>
      <c r="X135" s="91"/>
      <c r="Y135" s="91"/>
      <c r="Z135" s="91"/>
      <c r="AA135" s="91"/>
      <c r="AB135" s="91"/>
      <c r="AC135" s="91"/>
      <c r="AD135" s="91"/>
      <c r="AE135" s="91"/>
      <c r="AF135" s="91"/>
      <c r="AG135" s="91"/>
      <c r="AH135" s="91"/>
      <c r="AI135" s="91"/>
      <c r="AJ135" s="91"/>
      <c r="AK135" s="91"/>
      <c r="AL135" s="91"/>
      <c r="AM135" s="91"/>
      <c r="AN135" s="91"/>
      <c r="AO135" s="91"/>
      <c r="AP135" s="91"/>
      <c r="AQ135" s="91"/>
      <c r="AR135" s="91"/>
      <c r="AS135" s="91"/>
      <c r="AT135" s="91"/>
      <c r="AU135" s="91"/>
      <c r="AV135" s="91"/>
      <c r="AW135" s="91" t="s">
        <v>212</v>
      </c>
      <c r="AX135" s="91"/>
      <c r="AY135" s="93"/>
      <c r="AZ135" s="91"/>
      <c r="BA135" s="91"/>
      <c r="BB135" s="91"/>
      <c r="BC135" s="91"/>
      <c r="BD135" s="91"/>
      <c r="BE135" s="91"/>
      <c r="BF135" s="91"/>
      <c r="BG135" s="91"/>
      <c r="BH135" s="91"/>
      <c r="BI135" s="91"/>
      <c r="BJ135" s="91"/>
      <c r="BK135" s="91"/>
      <c r="BL135" s="91"/>
      <c r="BM135" s="91"/>
      <c r="BN135" s="91"/>
      <c r="BO135" s="91"/>
      <c r="BP135" s="91"/>
      <c r="BQ135" s="91"/>
      <c r="BR135" s="91"/>
      <c r="BS135" s="91"/>
      <c r="BT135" s="91"/>
      <c r="BU135" s="91"/>
      <c r="BV135" s="91"/>
      <c r="BW135" s="91"/>
      <c r="BX135" s="91"/>
      <c r="BY135" s="91"/>
      <c r="BZ135" s="91"/>
      <c r="CA135" s="91"/>
      <c r="CB135" s="91"/>
      <c r="CC135" s="91"/>
      <c r="CD135" s="94"/>
      <c r="CE135" s="94"/>
      <c r="CF135" s="104"/>
    </row>
    <row r="136" spans="1:84" s="410" customFormat="1" ht="14.25" customHeight="1" x14ac:dyDescent="0.4">
      <c r="A136" s="770"/>
      <c r="B136" s="771"/>
      <c r="C136" s="95"/>
      <c r="D136" s="95"/>
      <c r="E136" s="95"/>
      <c r="F136" s="95"/>
      <c r="G136" s="95"/>
      <c r="H136" s="95"/>
      <c r="I136" s="95"/>
      <c r="J136" s="95"/>
      <c r="K136" s="95"/>
      <c r="L136" s="96"/>
      <c r="M136" s="97"/>
      <c r="N136" s="95"/>
      <c r="O136" s="95"/>
      <c r="P136" s="95"/>
      <c r="Q136" s="95"/>
      <c r="R136" s="95"/>
      <c r="S136" s="95"/>
      <c r="T136" s="95"/>
      <c r="U136" s="95"/>
      <c r="V136" s="98"/>
      <c r="W136" s="95"/>
      <c r="X136" s="95"/>
      <c r="Y136" s="95"/>
      <c r="Z136" s="95"/>
      <c r="AA136" s="95"/>
      <c r="AB136" s="95"/>
      <c r="AC136" s="95"/>
      <c r="AD136" s="95"/>
      <c r="AE136" s="95"/>
      <c r="AF136" s="98"/>
      <c r="AG136" s="95"/>
      <c r="AH136" s="95"/>
      <c r="AI136" s="95"/>
      <c r="AJ136" s="95"/>
      <c r="AK136" s="95"/>
      <c r="AL136" s="95"/>
      <c r="AM136" s="95"/>
      <c r="AN136" s="95"/>
      <c r="AO136" s="95"/>
      <c r="AP136" s="98"/>
      <c r="AQ136" s="95"/>
      <c r="AR136" s="95"/>
      <c r="AS136" s="108" t="s">
        <v>418</v>
      </c>
      <c r="AT136" s="95"/>
      <c r="AU136" s="95"/>
      <c r="AV136" s="95"/>
      <c r="AW136" s="95"/>
      <c r="AX136" s="96"/>
      <c r="AY136" s="99"/>
      <c r="AZ136" s="98"/>
      <c r="BA136" s="95"/>
      <c r="BB136" s="95"/>
      <c r="BC136" s="95"/>
      <c r="BD136" s="95"/>
      <c r="BE136" s="95"/>
      <c r="BF136" s="95"/>
      <c r="BG136" s="95"/>
      <c r="BH136" s="95"/>
      <c r="BI136" s="95"/>
      <c r="BJ136" s="98"/>
      <c r="BK136" s="95"/>
      <c r="BL136" s="95"/>
      <c r="BM136" s="95"/>
      <c r="BN136" s="95"/>
      <c r="BO136" s="95"/>
      <c r="BP136" s="95"/>
      <c r="BQ136" s="95"/>
      <c r="BR136" s="95"/>
      <c r="BS136" s="95"/>
      <c r="BT136" s="98"/>
      <c r="BU136" s="95"/>
      <c r="BV136" s="95"/>
      <c r="BW136" s="95"/>
      <c r="BX136" s="95"/>
      <c r="BY136" s="95"/>
      <c r="BZ136" s="95"/>
      <c r="CA136" s="95"/>
      <c r="CB136" s="95"/>
      <c r="CC136" s="95"/>
      <c r="CD136" s="101">
        <f>SUM(C136:CC136)</f>
        <v>0</v>
      </c>
      <c r="CE136" s="101">
        <f>SUM(D136:CD136)</f>
        <v>0</v>
      </c>
    </row>
    <row r="137" spans="1:84" s="410" customFormat="1" ht="14.25" customHeight="1" x14ac:dyDescent="0.4">
      <c r="A137" s="759" t="s">
        <v>419</v>
      </c>
      <c r="B137" s="760"/>
      <c r="C137" s="95"/>
      <c r="D137" s="95"/>
      <c r="E137" s="95"/>
      <c r="F137" s="95"/>
      <c r="G137" s="95"/>
      <c r="H137" s="95"/>
      <c r="I137" s="95"/>
      <c r="J137" s="95"/>
      <c r="K137" s="95"/>
      <c r="L137" s="96"/>
      <c r="M137" s="97" t="s">
        <v>420</v>
      </c>
      <c r="N137" s="95">
        <v>4000</v>
      </c>
      <c r="O137" s="95"/>
      <c r="P137" s="95"/>
      <c r="Q137" s="95"/>
      <c r="R137" s="95"/>
      <c r="S137" s="95"/>
      <c r="T137" s="95" t="s">
        <v>421</v>
      </c>
      <c r="U137" s="95">
        <v>5150</v>
      </c>
      <c r="V137" s="103"/>
      <c r="W137" s="95"/>
      <c r="X137" s="95">
        <v>170</v>
      </c>
      <c r="Y137" s="95"/>
      <c r="Z137" s="95">
        <v>122</v>
      </c>
      <c r="AA137" s="95"/>
      <c r="AB137" s="95"/>
      <c r="AC137" s="95" t="s">
        <v>422</v>
      </c>
      <c r="AD137" s="95">
        <v>1941</v>
      </c>
      <c r="AE137" s="95">
        <v>315</v>
      </c>
      <c r="AF137" s="98">
        <v>5250</v>
      </c>
      <c r="AG137" s="108" t="s">
        <v>423</v>
      </c>
      <c r="AH137" s="95"/>
      <c r="AI137" s="95"/>
      <c r="AJ137" s="95" t="s">
        <v>359</v>
      </c>
      <c r="AK137" s="95"/>
      <c r="AL137" s="95"/>
      <c r="AM137" s="95"/>
      <c r="AN137" s="95"/>
      <c r="AO137" s="95"/>
      <c r="AP137" s="98" t="s">
        <v>599</v>
      </c>
      <c r="AQ137" s="95">
        <v>2412</v>
      </c>
      <c r="AR137" s="95"/>
      <c r="AS137" s="95">
        <v>5038</v>
      </c>
      <c r="AT137" s="95">
        <v>1720</v>
      </c>
      <c r="AU137" s="95"/>
      <c r="AV137" s="95"/>
      <c r="AW137" s="95"/>
      <c r="AX137" s="96"/>
      <c r="AY137" s="99"/>
      <c r="AZ137" s="98"/>
      <c r="BA137" s="95"/>
      <c r="BB137" s="95" t="s">
        <v>599</v>
      </c>
      <c r="BC137" s="95">
        <v>2000</v>
      </c>
      <c r="BD137" s="95"/>
      <c r="BE137" s="95">
        <v>5000</v>
      </c>
      <c r="BF137" s="108" t="s">
        <v>600</v>
      </c>
      <c r="BG137" s="95"/>
      <c r="BH137" s="95"/>
      <c r="BI137" s="95"/>
      <c r="BJ137" s="98"/>
      <c r="BK137" s="95"/>
      <c r="BL137" s="95"/>
      <c r="BM137" s="95"/>
      <c r="BN137" s="95" t="s">
        <v>599</v>
      </c>
      <c r="BO137" s="95">
        <v>2000</v>
      </c>
      <c r="BP137" s="95"/>
      <c r="BQ137" s="95">
        <v>5000</v>
      </c>
      <c r="BR137" s="108" t="s">
        <v>600</v>
      </c>
      <c r="BS137" s="95"/>
      <c r="BT137" s="98"/>
      <c r="BU137" s="95"/>
      <c r="BV137" s="95"/>
      <c r="BW137" s="95"/>
      <c r="BX137" s="95"/>
      <c r="BY137" s="95" t="s">
        <v>599</v>
      </c>
      <c r="BZ137" s="95">
        <v>2000</v>
      </c>
      <c r="CA137" s="95"/>
      <c r="CB137" s="95" t="s">
        <v>601</v>
      </c>
      <c r="CC137" s="95">
        <v>5000</v>
      </c>
      <c r="CD137" s="101">
        <f>SUM(C137:CC137)</f>
        <v>47118</v>
      </c>
      <c r="CE137" s="101">
        <f>SUM($D137:$CC137)</f>
        <v>47118</v>
      </c>
    </row>
    <row r="138" spans="1:84" s="410" customFormat="1" ht="14.25" customHeight="1" x14ac:dyDescent="0.4">
      <c r="A138" s="751" t="s">
        <v>424</v>
      </c>
      <c r="B138" s="752"/>
      <c r="C138" s="137"/>
      <c r="D138" s="135"/>
      <c r="E138" s="135"/>
      <c r="F138" s="135"/>
      <c r="G138" s="135"/>
      <c r="H138" s="135"/>
      <c r="I138" s="135"/>
      <c r="J138" s="135"/>
      <c r="K138" s="135"/>
      <c r="L138" s="136"/>
      <c r="M138" s="137" t="s">
        <v>425</v>
      </c>
      <c r="N138" s="135">
        <v>307</v>
      </c>
      <c r="O138" s="139"/>
      <c r="P138" s="139"/>
      <c r="Q138" s="135"/>
      <c r="R138" s="135"/>
      <c r="S138" s="135"/>
      <c r="T138" s="135"/>
      <c r="U138" s="135">
        <v>441</v>
      </c>
      <c r="V138" s="138"/>
      <c r="W138" s="135"/>
      <c r="X138" s="135" t="s">
        <v>426</v>
      </c>
      <c r="Y138" s="135"/>
      <c r="Z138" s="135" t="s">
        <v>427</v>
      </c>
      <c r="AA138" s="135"/>
      <c r="AB138" s="135"/>
      <c r="AC138" s="135">
        <v>13</v>
      </c>
      <c r="AD138" s="139"/>
      <c r="AE138" s="135"/>
      <c r="AF138" s="138">
        <v>1198</v>
      </c>
      <c r="AG138" s="135"/>
      <c r="AH138" s="135"/>
      <c r="AI138" s="135"/>
      <c r="AJ138" s="135">
        <v>238</v>
      </c>
      <c r="AK138" s="135"/>
      <c r="AL138" s="135"/>
      <c r="AM138" s="164"/>
      <c r="AN138" s="135">
        <v>-494.18999999994412</v>
      </c>
      <c r="AO138" s="135"/>
      <c r="AP138" s="138"/>
      <c r="AQ138" s="135"/>
      <c r="AR138" s="135"/>
      <c r="AS138" s="135">
        <v>120</v>
      </c>
      <c r="AT138" s="139" t="s">
        <v>428</v>
      </c>
      <c r="AU138" s="135"/>
      <c r="AV138" s="135"/>
      <c r="AW138" s="135"/>
      <c r="AX138" s="245"/>
      <c r="AY138" s="140"/>
      <c r="AZ138" s="138"/>
      <c r="BA138" s="135"/>
      <c r="BB138" s="135"/>
      <c r="BC138" s="135"/>
      <c r="BD138" s="135"/>
      <c r="BE138" s="135">
        <v>1000</v>
      </c>
      <c r="BF138" s="139" t="s">
        <v>602</v>
      </c>
      <c r="BG138" s="135"/>
      <c r="BH138" s="135"/>
      <c r="BI138" s="135"/>
      <c r="BJ138" s="138"/>
      <c r="BK138" s="135"/>
      <c r="BL138" s="135"/>
      <c r="BM138" s="135"/>
      <c r="BN138" s="135"/>
      <c r="BO138" s="135"/>
      <c r="BP138" s="135"/>
      <c r="BQ138" s="135">
        <v>1000</v>
      </c>
      <c r="BR138" s="139" t="s">
        <v>602</v>
      </c>
      <c r="BS138" s="135"/>
      <c r="BT138" s="138"/>
      <c r="BU138" s="135"/>
      <c r="BV138" s="135"/>
      <c r="BW138" s="135"/>
      <c r="BX138" s="135"/>
      <c r="BY138" s="135"/>
      <c r="BZ138" s="135"/>
      <c r="CA138" s="135"/>
      <c r="CB138" s="135" t="s">
        <v>603</v>
      </c>
      <c r="CC138" s="135">
        <v>1000</v>
      </c>
      <c r="CD138" s="757">
        <f>+CE138+CE139</f>
        <v>7538.8100000000559</v>
      </c>
      <c r="CE138" s="142">
        <f>SUM($D138:$CC138)</f>
        <v>4822.8100000000559</v>
      </c>
    </row>
    <row r="139" spans="1:84" s="410" customFormat="1" ht="14.25" customHeight="1" x14ac:dyDescent="0.4">
      <c r="A139" s="753"/>
      <c r="B139" s="754"/>
      <c r="C139" s="122"/>
      <c r="D139" s="120"/>
      <c r="E139" s="120"/>
      <c r="F139" s="120"/>
      <c r="G139" s="120"/>
      <c r="H139" s="120"/>
      <c r="I139" s="120"/>
      <c r="J139" s="120"/>
      <c r="K139" s="120"/>
      <c r="L139" s="121"/>
      <c r="M139" s="122" t="s">
        <v>429</v>
      </c>
      <c r="N139" s="120">
        <v>2566</v>
      </c>
      <c r="O139" s="120"/>
      <c r="P139" s="120"/>
      <c r="Q139" s="120"/>
      <c r="R139" s="120"/>
      <c r="S139" s="120"/>
      <c r="T139" s="120" t="s">
        <v>430</v>
      </c>
      <c r="U139" s="120">
        <v>150</v>
      </c>
      <c r="V139" s="124"/>
      <c r="W139" s="120"/>
      <c r="X139" s="120"/>
      <c r="Y139" s="120"/>
      <c r="Z139" s="120"/>
      <c r="AA139" s="120"/>
      <c r="AB139" s="120"/>
      <c r="AC139" s="120" t="s">
        <v>431</v>
      </c>
      <c r="AD139" s="120"/>
      <c r="AE139" s="120"/>
      <c r="AF139" s="124"/>
      <c r="AG139" s="120"/>
      <c r="AH139" s="120"/>
      <c r="AI139" s="120"/>
      <c r="AJ139" s="120"/>
      <c r="AK139" s="120"/>
      <c r="AL139" s="120"/>
      <c r="AM139" s="120"/>
      <c r="AN139" s="120" t="s">
        <v>834</v>
      </c>
      <c r="AO139" s="120"/>
      <c r="AP139" s="124"/>
      <c r="AQ139" s="120"/>
      <c r="AR139" s="120"/>
      <c r="AS139" s="123" t="s">
        <v>432</v>
      </c>
      <c r="AT139" s="120"/>
      <c r="AU139" s="120"/>
      <c r="AV139" s="120"/>
      <c r="AW139" s="120"/>
      <c r="AX139" s="121"/>
      <c r="AY139" s="125"/>
      <c r="AZ139" s="124"/>
      <c r="BA139" s="120"/>
      <c r="BB139" s="120"/>
      <c r="BC139" s="120"/>
      <c r="BD139" s="120"/>
      <c r="BE139" s="120"/>
      <c r="BF139" s="120"/>
      <c r="BG139" s="120"/>
      <c r="BH139" s="120"/>
      <c r="BI139" s="120"/>
      <c r="BJ139" s="124"/>
      <c r="BK139" s="120"/>
      <c r="BL139" s="120"/>
      <c r="BM139" s="120"/>
      <c r="BN139" s="120"/>
      <c r="BO139" s="120"/>
      <c r="BP139" s="120"/>
      <c r="BQ139" s="120"/>
      <c r="BR139" s="120"/>
      <c r="BS139" s="120"/>
      <c r="BT139" s="124"/>
      <c r="BU139" s="120"/>
      <c r="BV139" s="120"/>
      <c r="BW139" s="120"/>
      <c r="BX139" s="120"/>
      <c r="BY139" s="120"/>
      <c r="BZ139" s="120"/>
      <c r="CA139" s="120"/>
      <c r="CB139" s="120"/>
      <c r="CC139" s="120"/>
      <c r="CD139" s="758"/>
      <c r="CE139" s="127">
        <f>SUM($D139:$CC139)</f>
        <v>2716</v>
      </c>
    </row>
    <row r="140" spans="1:84" s="410" customFormat="1" ht="14.25" customHeight="1" x14ac:dyDescent="0.4">
      <c r="A140" s="755"/>
      <c r="B140" s="756"/>
      <c r="C140" s="128"/>
      <c r="D140" s="128"/>
      <c r="E140" s="128"/>
      <c r="F140" s="128"/>
      <c r="G140" s="128"/>
      <c r="H140" s="128"/>
      <c r="I140" s="128"/>
      <c r="J140" s="128"/>
      <c r="K140" s="128"/>
      <c r="L140" s="129"/>
      <c r="M140" s="130" t="s">
        <v>433</v>
      </c>
      <c r="N140" s="128">
        <v>9394</v>
      </c>
      <c r="O140" s="128"/>
      <c r="P140" s="128"/>
      <c r="Q140" s="128"/>
      <c r="R140" s="128"/>
      <c r="S140" s="128"/>
      <c r="T140" s="128"/>
      <c r="U140" s="128"/>
      <c r="V140" s="132"/>
      <c r="W140" s="128"/>
      <c r="X140" s="128"/>
      <c r="Y140" s="128"/>
      <c r="Z140" s="128"/>
      <c r="AA140" s="128"/>
      <c r="AB140" s="128"/>
      <c r="AC140" s="128"/>
      <c r="AD140" s="128"/>
      <c r="AE140" s="128"/>
      <c r="AF140" s="132"/>
      <c r="AG140" s="128"/>
      <c r="AH140" s="128"/>
      <c r="AI140" s="128"/>
      <c r="AJ140" s="128"/>
      <c r="AK140" s="128"/>
      <c r="AL140" s="128"/>
      <c r="AM140" s="128"/>
      <c r="AN140" s="128"/>
      <c r="AO140" s="128"/>
      <c r="AP140" s="132"/>
      <c r="AQ140" s="128"/>
      <c r="AR140" s="128"/>
      <c r="AS140" s="128"/>
      <c r="AT140" s="128"/>
      <c r="AU140" s="128"/>
      <c r="AV140" s="128"/>
      <c r="AW140" s="128"/>
      <c r="AX140" s="129"/>
      <c r="AY140" s="153"/>
      <c r="AZ140" s="132"/>
      <c r="BA140" s="128"/>
      <c r="BB140" s="128"/>
      <c r="BC140" s="128"/>
      <c r="BD140" s="128"/>
      <c r="BE140" s="128"/>
      <c r="BF140" s="128"/>
      <c r="BG140" s="128"/>
      <c r="BH140" s="128"/>
      <c r="BI140" s="128"/>
      <c r="BJ140" s="132"/>
      <c r="BK140" s="128"/>
      <c r="BL140" s="128"/>
      <c r="BM140" s="128"/>
      <c r="BN140" s="128"/>
      <c r="BO140" s="128"/>
      <c r="BP140" s="128"/>
      <c r="BQ140" s="128"/>
      <c r="BR140" s="128"/>
      <c r="BS140" s="128"/>
      <c r="BT140" s="132"/>
      <c r="BU140" s="128"/>
      <c r="BV140" s="128"/>
      <c r="BW140" s="128"/>
      <c r="BX140" s="128"/>
      <c r="BY140" s="128"/>
      <c r="BZ140" s="128"/>
      <c r="CA140" s="128"/>
      <c r="CB140" s="128"/>
      <c r="CC140" s="128"/>
      <c r="CD140" s="101">
        <f>SUM(C140:CC140)</f>
        <v>9394</v>
      </c>
      <c r="CE140" s="101">
        <f>SUM(D140:CD140)</f>
        <v>18788</v>
      </c>
    </row>
    <row r="141" spans="1:84" s="410" customFormat="1" ht="14.25" customHeight="1" thickBot="1" x14ac:dyDescent="0.45">
      <c r="A141" s="759"/>
      <c r="B141" s="760"/>
      <c r="C141" s="95"/>
      <c r="D141" s="95"/>
      <c r="E141" s="95"/>
      <c r="F141" s="95"/>
      <c r="G141" s="95"/>
      <c r="H141" s="95"/>
      <c r="I141" s="95"/>
      <c r="J141" s="95"/>
      <c r="K141" s="95"/>
      <c r="L141" s="96"/>
      <c r="M141" s="97"/>
      <c r="N141" s="95"/>
      <c r="O141" s="95"/>
      <c r="P141" s="95"/>
      <c r="Q141" s="95"/>
      <c r="R141" s="95"/>
      <c r="S141" s="95"/>
      <c r="T141" s="95"/>
      <c r="U141" s="95"/>
      <c r="V141" s="98"/>
      <c r="W141" s="95"/>
      <c r="X141" s="95"/>
      <c r="Y141" s="95"/>
      <c r="Z141" s="95"/>
      <c r="AA141" s="95"/>
      <c r="AB141" s="95"/>
      <c r="AC141" s="95"/>
      <c r="AD141" s="95"/>
      <c r="AE141" s="95"/>
      <c r="AF141" s="98"/>
      <c r="AG141" s="95"/>
      <c r="AH141" s="95"/>
      <c r="AI141" s="95"/>
      <c r="AJ141" s="95"/>
      <c r="AK141" s="95"/>
      <c r="AL141" s="95"/>
      <c r="AM141" s="95"/>
      <c r="AN141" s="95"/>
      <c r="AO141" s="95"/>
      <c r="AP141" s="98"/>
      <c r="AQ141" s="95"/>
      <c r="AR141" s="95"/>
      <c r="AS141" s="95"/>
      <c r="AT141" s="95"/>
      <c r="AU141" s="95"/>
      <c r="AV141" s="95"/>
      <c r="AW141" s="95"/>
      <c r="AX141" s="96"/>
      <c r="AY141" s="99"/>
      <c r="AZ141" s="98"/>
      <c r="BA141" s="95"/>
      <c r="BB141" s="95"/>
      <c r="BC141" s="95"/>
      <c r="BD141" s="95"/>
      <c r="BE141" s="95"/>
      <c r="BF141" s="95"/>
      <c r="BG141" s="95"/>
      <c r="BH141" s="95"/>
      <c r="BI141" s="95"/>
      <c r="BJ141" s="98"/>
      <c r="BK141" s="95"/>
      <c r="BL141" s="95"/>
      <c r="BM141" s="95"/>
      <c r="BN141" s="95"/>
      <c r="BO141" s="95"/>
      <c r="BP141" s="95"/>
      <c r="BQ141" s="95"/>
      <c r="BR141" s="95"/>
      <c r="BS141" s="95"/>
      <c r="BT141" s="98"/>
      <c r="BU141" s="95"/>
      <c r="BV141" s="95"/>
      <c r="BW141" s="95"/>
      <c r="BX141" s="95"/>
      <c r="BY141" s="95"/>
      <c r="BZ141" s="95"/>
      <c r="CA141" s="95"/>
      <c r="CB141" s="95"/>
      <c r="CC141" s="95"/>
      <c r="CD141" s="101">
        <f>SUM(C141:CC141)</f>
        <v>0</v>
      </c>
      <c r="CE141" s="101">
        <f>SUM(D141:CD141)</f>
        <v>0</v>
      </c>
    </row>
    <row r="142" spans="1:84" ht="14.25" customHeight="1" thickTop="1" x14ac:dyDescent="0.4">
      <c r="A142" s="761" t="s">
        <v>434</v>
      </c>
      <c r="B142" s="762"/>
      <c r="C142" s="241">
        <f t="shared" ref="C142:BN142" si="12">SUM(C137:C141)</f>
        <v>0</v>
      </c>
      <c r="D142" s="241">
        <f t="shared" si="12"/>
        <v>0</v>
      </c>
      <c r="E142" s="241">
        <f t="shared" si="12"/>
        <v>0</v>
      </c>
      <c r="F142" s="241">
        <f t="shared" si="12"/>
        <v>0</v>
      </c>
      <c r="G142" s="241">
        <f t="shared" si="12"/>
        <v>0</v>
      </c>
      <c r="H142" s="241">
        <f t="shared" si="12"/>
        <v>0</v>
      </c>
      <c r="I142" s="241">
        <f t="shared" si="12"/>
        <v>0</v>
      </c>
      <c r="J142" s="241">
        <f t="shared" si="12"/>
        <v>0</v>
      </c>
      <c r="K142" s="246">
        <f t="shared" si="12"/>
        <v>0</v>
      </c>
      <c r="L142" s="242">
        <f t="shared" si="12"/>
        <v>0</v>
      </c>
      <c r="M142" s="247">
        <f t="shared" si="12"/>
        <v>0</v>
      </c>
      <c r="N142" s="241">
        <f t="shared" si="12"/>
        <v>16267</v>
      </c>
      <c r="O142" s="241">
        <f t="shared" si="12"/>
        <v>0</v>
      </c>
      <c r="P142" s="241">
        <f t="shared" si="12"/>
        <v>0</v>
      </c>
      <c r="Q142" s="241">
        <f t="shared" si="12"/>
        <v>0</v>
      </c>
      <c r="R142" s="241">
        <f t="shared" si="12"/>
        <v>0</v>
      </c>
      <c r="S142" s="241">
        <f t="shared" si="12"/>
        <v>0</v>
      </c>
      <c r="T142" s="241">
        <f t="shared" si="12"/>
        <v>0</v>
      </c>
      <c r="U142" s="241">
        <f t="shared" si="12"/>
        <v>5741</v>
      </c>
      <c r="V142" s="248">
        <f t="shared" si="12"/>
        <v>0</v>
      </c>
      <c r="W142" s="241">
        <f t="shared" si="12"/>
        <v>0</v>
      </c>
      <c r="X142" s="241">
        <f t="shared" si="12"/>
        <v>170</v>
      </c>
      <c r="Y142" s="241">
        <f t="shared" si="12"/>
        <v>0</v>
      </c>
      <c r="Z142" s="241">
        <f t="shared" si="12"/>
        <v>122</v>
      </c>
      <c r="AA142" s="241">
        <f t="shared" si="12"/>
        <v>0</v>
      </c>
      <c r="AB142" s="241">
        <f t="shared" si="12"/>
        <v>0</v>
      </c>
      <c r="AC142" s="241">
        <f t="shared" si="12"/>
        <v>13</v>
      </c>
      <c r="AD142" s="241">
        <f t="shared" si="12"/>
        <v>1941</v>
      </c>
      <c r="AE142" s="241">
        <f t="shared" si="12"/>
        <v>315</v>
      </c>
      <c r="AF142" s="248">
        <f t="shared" si="12"/>
        <v>6448</v>
      </c>
      <c r="AG142" s="241">
        <f t="shared" si="12"/>
        <v>0</v>
      </c>
      <c r="AH142" s="241">
        <f t="shared" si="12"/>
        <v>0</v>
      </c>
      <c r="AI142" s="241">
        <f t="shared" si="12"/>
        <v>0</v>
      </c>
      <c r="AJ142" s="241">
        <f t="shared" si="12"/>
        <v>238</v>
      </c>
      <c r="AK142" s="241">
        <f t="shared" si="12"/>
        <v>0</v>
      </c>
      <c r="AL142" s="241">
        <f t="shared" si="12"/>
        <v>0</v>
      </c>
      <c r="AM142" s="241">
        <f t="shared" si="12"/>
        <v>0</v>
      </c>
      <c r="AN142" s="241">
        <f t="shared" si="12"/>
        <v>-494.18999999994412</v>
      </c>
      <c r="AO142" s="241">
        <f t="shared" si="12"/>
        <v>0</v>
      </c>
      <c r="AP142" s="248">
        <f t="shared" si="12"/>
        <v>0</v>
      </c>
      <c r="AQ142" s="242">
        <f t="shared" si="12"/>
        <v>2412</v>
      </c>
      <c r="AR142" s="241">
        <f t="shared" si="12"/>
        <v>0</v>
      </c>
      <c r="AS142" s="241">
        <f t="shared" si="12"/>
        <v>5158</v>
      </c>
      <c r="AT142" s="241">
        <f t="shared" si="12"/>
        <v>1720</v>
      </c>
      <c r="AU142" s="241">
        <f t="shared" si="12"/>
        <v>0</v>
      </c>
      <c r="AV142" s="249">
        <f t="shared" si="12"/>
        <v>0</v>
      </c>
      <c r="AW142" s="241">
        <f t="shared" si="12"/>
        <v>0</v>
      </c>
      <c r="AX142" s="242">
        <f t="shared" si="12"/>
        <v>0</v>
      </c>
      <c r="AY142" s="243">
        <f>SUM(AY137:AY141)</f>
        <v>0</v>
      </c>
      <c r="AZ142" s="248">
        <f t="shared" si="12"/>
        <v>0</v>
      </c>
      <c r="BA142" s="241">
        <f t="shared" si="12"/>
        <v>0</v>
      </c>
      <c r="BB142" s="241">
        <f t="shared" si="12"/>
        <v>0</v>
      </c>
      <c r="BC142" s="241">
        <f t="shared" si="12"/>
        <v>2000</v>
      </c>
      <c r="BD142" s="241">
        <f t="shared" si="12"/>
        <v>0</v>
      </c>
      <c r="BE142" s="241">
        <f t="shared" si="12"/>
        <v>6000</v>
      </c>
      <c r="BF142" s="241">
        <f t="shared" si="12"/>
        <v>0</v>
      </c>
      <c r="BG142" s="241">
        <f t="shared" si="12"/>
        <v>0</v>
      </c>
      <c r="BH142" s="241">
        <f t="shared" si="12"/>
        <v>0</v>
      </c>
      <c r="BI142" s="241">
        <f t="shared" si="12"/>
        <v>0</v>
      </c>
      <c r="BJ142" s="248">
        <f t="shared" si="12"/>
        <v>0</v>
      </c>
      <c r="BK142" s="241">
        <f t="shared" si="12"/>
        <v>0</v>
      </c>
      <c r="BL142" s="241">
        <f t="shared" si="12"/>
        <v>0</v>
      </c>
      <c r="BM142" s="241">
        <f t="shared" si="12"/>
        <v>0</v>
      </c>
      <c r="BN142" s="241">
        <f t="shared" si="12"/>
        <v>0</v>
      </c>
      <c r="BO142" s="241">
        <f t="shared" ref="BO142:CE142" si="13">SUM(BO137:BO141)</f>
        <v>2000</v>
      </c>
      <c r="BP142" s="250">
        <f t="shared" si="13"/>
        <v>0</v>
      </c>
      <c r="BQ142" s="241">
        <f t="shared" si="13"/>
        <v>6000</v>
      </c>
      <c r="BR142" s="241">
        <f t="shared" si="13"/>
        <v>0</v>
      </c>
      <c r="BS142" s="241">
        <f t="shared" si="13"/>
        <v>0</v>
      </c>
      <c r="BT142" s="248">
        <f t="shared" si="13"/>
        <v>0</v>
      </c>
      <c r="BU142" s="241">
        <f t="shared" si="13"/>
        <v>0</v>
      </c>
      <c r="BV142" s="241">
        <f t="shared" si="13"/>
        <v>0</v>
      </c>
      <c r="BW142" s="241">
        <f t="shared" si="13"/>
        <v>0</v>
      </c>
      <c r="BX142" s="241">
        <f t="shared" si="13"/>
        <v>0</v>
      </c>
      <c r="BY142" s="241">
        <f t="shared" si="13"/>
        <v>0</v>
      </c>
      <c r="BZ142" s="249">
        <f t="shared" si="13"/>
        <v>2000</v>
      </c>
      <c r="CA142" s="241">
        <f t="shared" si="13"/>
        <v>0</v>
      </c>
      <c r="CB142" s="241">
        <f t="shared" si="13"/>
        <v>0</v>
      </c>
      <c r="CC142" s="249">
        <f t="shared" si="13"/>
        <v>6000</v>
      </c>
      <c r="CD142" s="244">
        <f t="shared" si="13"/>
        <v>64050.810000000056</v>
      </c>
      <c r="CE142" s="244">
        <f t="shared" si="13"/>
        <v>73444.810000000056</v>
      </c>
    </row>
    <row r="143" spans="1:84" ht="14.25" customHeight="1" x14ac:dyDescent="0.4">
      <c r="A143" s="251" t="s">
        <v>212</v>
      </c>
      <c r="B143" s="252"/>
      <c r="C143" s="252"/>
      <c r="D143" s="252"/>
      <c r="E143" s="252"/>
      <c r="F143" s="252"/>
      <c r="G143" s="252"/>
      <c r="H143" s="252"/>
      <c r="I143" s="252"/>
      <c r="J143" s="252"/>
      <c r="K143" s="252"/>
      <c r="L143" s="252"/>
      <c r="M143" s="252"/>
      <c r="N143" s="252"/>
      <c r="O143" s="252"/>
      <c r="P143" s="252"/>
      <c r="Q143" s="252"/>
      <c r="R143" s="252"/>
      <c r="S143" s="252"/>
      <c r="T143" s="252"/>
      <c r="U143" s="252"/>
      <c r="V143" s="252"/>
      <c r="W143" s="252"/>
      <c r="X143" s="252"/>
      <c r="Y143" s="252"/>
      <c r="Z143" s="252"/>
      <c r="AA143" s="252"/>
      <c r="AB143" s="252"/>
      <c r="AC143" s="252"/>
      <c r="AD143" s="252"/>
      <c r="AE143" s="252"/>
      <c r="AF143" s="252"/>
      <c r="AG143" s="252"/>
      <c r="AH143" s="252"/>
      <c r="AI143" s="252"/>
      <c r="AJ143" s="252"/>
      <c r="AK143" s="252"/>
      <c r="AL143" s="252"/>
      <c r="AM143" s="252"/>
      <c r="AN143" s="252"/>
      <c r="AO143" s="252"/>
      <c r="AP143" s="252"/>
      <c r="AQ143" s="252"/>
      <c r="AR143" s="252"/>
      <c r="AS143" s="252"/>
      <c r="AT143" s="252"/>
      <c r="AU143" s="252"/>
      <c r="AV143" s="252"/>
      <c r="AW143" s="252"/>
      <c r="AX143" s="252"/>
      <c r="AY143" s="253"/>
      <c r="AZ143" s="252"/>
      <c r="BA143" s="252"/>
      <c r="BB143" s="252"/>
      <c r="BC143" s="252"/>
      <c r="BD143" s="252"/>
      <c r="BE143" s="252"/>
      <c r="BF143" s="252"/>
      <c r="BG143" s="252"/>
      <c r="BH143" s="252"/>
      <c r="BI143" s="252"/>
      <c r="BJ143" s="252"/>
      <c r="BK143" s="252"/>
      <c r="BL143" s="252"/>
      <c r="BM143" s="252"/>
      <c r="BN143" s="252"/>
      <c r="BO143" s="252"/>
      <c r="BP143" s="252"/>
      <c r="BQ143" s="252"/>
      <c r="BR143" s="252"/>
      <c r="BS143" s="252"/>
      <c r="BT143" s="252"/>
      <c r="BU143" s="252"/>
      <c r="BV143" s="252"/>
      <c r="BW143" s="252"/>
      <c r="BX143" s="252"/>
      <c r="BY143" s="252"/>
      <c r="BZ143" s="252"/>
      <c r="CA143" s="252"/>
      <c r="CB143" s="252"/>
      <c r="CC143" s="252"/>
      <c r="CD143" s="254"/>
      <c r="CE143" s="254"/>
      <c r="CF143" s="24"/>
    </row>
    <row r="144" spans="1:84" s="410" customFormat="1" ht="14.25" customHeight="1" x14ac:dyDescent="0.4">
      <c r="A144" s="763" t="s">
        <v>822</v>
      </c>
      <c r="B144" s="764"/>
      <c r="C144" s="255">
        <f t="shared" ref="C144:BN144" si="14">+C87+C59+C142+C133</f>
        <v>0</v>
      </c>
      <c r="D144" s="255">
        <f t="shared" si="14"/>
        <v>0</v>
      </c>
      <c r="E144" s="255">
        <f t="shared" si="14"/>
        <v>0</v>
      </c>
      <c r="F144" s="255">
        <f t="shared" si="14"/>
        <v>0</v>
      </c>
      <c r="G144" s="255">
        <f t="shared" si="14"/>
        <v>0</v>
      </c>
      <c r="H144" s="255">
        <f t="shared" si="14"/>
        <v>4587</v>
      </c>
      <c r="I144" s="255">
        <f t="shared" si="14"/>
        <v>400</v>
      </c>
      <c r="J144" s="255">
        <f t="shared" si="14"/>
        <v>7998</v>
      </c>
      <c r="K144" s="255">
        <f t="shared" si="14"/>
        <v>3649</v>
      </c>
      <c r="L144" s="256">
        <f t="shared" si="14"/>
        <v>16022</v>
      </c>
      <c r="M144" s="257">
        <f t="shared" si="14"/>
        <v>5499</v>
      </c>
      <c r="N144" s="255">
        <f t="shared" si="14"/>
        <v>209064</v>
      </c>
      <c r="O144" s="255">
        <f t="shared" si="14"/>
        <v>3643</v>
      </c>
      <c r="P144" s="255">
        <f t="shared" si="14"/>
        <v>1259</v>
      </c>
      <c r="Q144" s="255">
        <f t="shared" si="14"/>
        <v>14324</v>
      </c>
      <c r="R144" s="255">
        <f t="shared" si="14"/>
        <v>4272</v>
      </c>
      <c r="S144" s="255">
        <f t="shared" si="14"/>
        <v>1852</v>
      </c>
      <c r="T144" s="255">
        <f t="shared" si="14"/>
        <v>35748</v>
      </c>
      <c r="U144" s="255">
        <f t="shared" si="14"/>
        <v>208710</v>
      </c>
      <c r="V144" s="256">
        <f t="shared" si="14"/>
        <v>14686</v>
      </c>
      <c r="W144" s="257">
        <f t="shared" si="14"/>
        <v>48049</v>
      </c>
      <c r="X144" s="255">
        <f t="shared" si="14"/>
        <v>7099</v>
      </c>
      <c r="Y144" s="255">
        <f t="shared" si="14"/>
        <v>22505</v>
      </c>
      <c r="Z144" s="255">
        <f t="shared" si="14"/>
        <v>73706</v>
      </c>
      <c r="AA144" s="255">
        <f t="shared" si="14"/>
        <v>41990</v>
      </c>
      <c r="AB144" s="255">
        <f t="shared" si="14"/>
        <v>18742</v>
      </c>
      <c r="AC144" s="255">
        <f t="shared" si="14"/>
        <v>15319</v>
      </c>
      <c r="AD144" s="255">
        <f t="shared" si="14"/>
        <v>18210</v>
      </c>
      <c r="AE144" s="255">
        <f t="shared" si="14"/>
        <v>26159</v>
      </c>
      <c r="AF144" s="256">
        <f t="shared" si="14"/>
        <v>256325</v>
      </c>
      <c r="AG144" s="257">
        <f t="shared" si="14"/>
        <v>11612</v>
      </c>
      <c r="AH144" s="255">
        <f t="shared" si="14"/>
        <v>35334</v>
      </c>
      <c r="AI144" s="255">
        <f t="shared" si="14"/>
        <v>23713</v>
      </c>
      <c r="AJ144" s="255">
        <f t="shared" si="14"/>
        <v>8823</v>
      </c>
      <c r="AK144" s="255">
        <f t="shared" si="14"/>
        <v>54630</v>
      </c>
      <c r="AL144" s="255">
        <f t="shared" si="14"/>
        <v>71902</v>
      </c>
      <c r="AM144" s="255">
        <f t="shared" si="14"/>
        <v>34763</v>
      </c>
      <c r="AN144" s="255">
        <f>+AN87+AN59+AN142+AN133</f>
        <v>63772.810000000056</v>
      </c>
      <c r="AO144" s="255">
        <f t="shared" si="14"/>
        <v>14516</v>
      </c>
      <c r="AP144" s="256">
        <f t="shared" si="14"/>
        <v>8877</v>
      </c>
      <c r="AQ144" s="257">
        <f t="shared" si="14"/>
        <v>10025</v>
      </c>
      <c r="AR144" s="255">
        <f t="shared" si="14"/>
        <v>118534</v>
      </c>
      <c r="AS144" s="255">
        <f t="shared" si="14"/>
        <v>149607.00000000003</v>
      </c>
      <c r="AT144" s="255">
        <f t="shared" si="14"/>
        <v>27230</v>
      </c>
      <c r="AU144" s="255">
        <f t="shared" si="14"/>
        <v>84481</v>
      </c>
      <c r="AV144" s="255">
        <f t="shared" si="14"/>
        <v>43853</v>
      </c>
      <c r="AW144" s="255">
        <f t="shared" si="14"/>
        <v>316865</v>
      </c>
      <c r="AX144" s="570">
        <f t="shared" si="14"/>
        <v>25300</v>
      </c>
      <c r="AY144" s="258">
        <f>+AY87+AY59+AY142+AY133</f>
        <v>33610</v>
      </c>
      <c r="AZ144" s="256">
        <f t="shared" si="14"/>
        <v>16980</v>
      </c>
      <c r="BA144" s="257">
        <f t="shared" si="14"/>
        <v>120350</v>
      </c>
      <c r="BB144" s="255">
        <f t="shared" si="14"/>
        <v>19180</v>
      </c>
      <c r="BC144" s="255">
        <f t="shared" si="14"/>
        <v>10800</v>
      </c>
      <c r="BD144" s="255">
        <f t="shared" si="14"/>
        <v>11180</v>
      </c>
      <c r="BE144" s="255">
        <f t="shared" si="14"/>
        <v>255000</v>
      </c>
      <c r="BF144" s="255">
        <f t="shared" si="14"/>
        <v>17880</v>
      </c>
      <c r="BG144" s="255">
        <f t="shared" si="14"/>
        <v>10700</v>
      </c>
      <c r="BH144" s="255">
        <f t="shared" si="14"/>
        <v>16830</v>
      </c>
      <c r="BI144" s="255">
        <f t="shared" si="14"/>
        <v>9000</v>
      </c>
      <c r="BJ144" s="256">
        <f t="shared" si="14"/>
        <v>423380</v>
      </c>
      <c r="BK144" s="257">
        <f t="shared" si="14"/>
        <v>13100</v>
      </c>
      <c r="BL144" s="255">
        <f t="shared" si="14"/>
        <v>25580</v>
      </c>
      <c r="BM144" s="255">
        <f t="shared" si="14"/>
        <v>8500</v>
      </c>
      <c r="BN144" s="255">
        <f t="shared" si="14"/>
        <v>11680</v>
      </c>
      <c r="BO144" s="255">
        <f t="shared" ref="BO144:CE144" si="15">+BO87+BO59+BO142+BO133</f>
        <v>23450</v>
      </c>
      <c r="BP144" s="255">
        <f t="shared" si="15"/>
        <v>14390</v>
      </c>
      <c r="BQ144" s="255">
        <f t="shared" si="15"/>
        <v>257700</v>
      </c>
      <c r="BR144" s="255">
        <f t="shared" si="15"/>
        <v>18380</v>
      </c>
      <c r="BS144" s="255">
        <f t="shared" si="15"/>
        <v>21800</v>
      </c>
      <c r="BT144" s="256">
        <f t="shared" si="15"/>
        <v>14580</v>
      </c>
      <c r="BU144" s="257">
        <f t="shared" si="15"/>
        <v>9300</v>
      </c>
      <c r="BV144" s="255">
        <f t="shared" si="15"/>
        <v>15030</v>
      </c>
      <c r="BW144" s="255">
        <f t="shared" si="15"/>
        <v>17800</v>
      </c>
      <c r="BX144" s="255">
        <f t="shared" si="15"/>
        <v>83980</v>
      </c>
      <c r="BY144" s="255">
        <f t="shared" si="15"/>
        <v>22400</v>
      </c>
      <c r="BZ144" s="255">
        <f t="shared" si="15"/>
        <v>15380</v>
      </c>
      <c r="CA144" s="255">
        <f t="shared" si="15"/>
        <v>10700</v>
      </c>
      <c r="CB144" s="255">
        <f t="shared" si="15"/>
        <v>11880</v>
      </c>
      <c r="CC144" s="255">
        <f t="shared" si="15"/>
        <v>514760</v>
      </c>
      <c r="CD144" s="259">
        <f t="shared" si="15"/>
        <v>4206099.8100000005</v>
      </c>
      <c r="CE144" s="259">
        <f t="shared" si="15"/>
        <v>4318328.8100000005</v>
      </c>
      <c r="CF144" s="24"/>
    </row>
    <row r="145" spans="1:84" ht="14.25" customHeight="1" x14ac:dyDescent="0.4">
      <c r="A145" s="260"/>
      <c r="B145" s="252"/>
      <c r="C145" s="261"/>
      <c r="D145" s="261"/>
      <c r="E145" s="261"/>
      <c r="F145" s="261"/>
      <c r="G145" s="261"/>
      <c r="H145" s="261"/>
      <c r="I145" s="261"/>
      <c r="J145" s="261"/>
      <c r="K145" s="261"/>
      <c r="L145" s="262"/>
      <c r="M145" s="261"/>
      <c r="N145" s="261"/>
      <c r="O145" s="261"/>
      <c r="P145" s="261"/>
      <c r="Q145" s="261"/>
      <c r="R145" s="261"/>
      <c r="S145" s="261"/>
      <c r="T145" s="261"/>
      <c r="U145" s="261"/>
      <c r="V145" s="261"/>
      <c r="W145" s="261"/>
      <c r="X145" s="261"/>
      <c r="Y145" s="261"/>
      <c r="Z145" s="261"/>
      <c r="AA145" s="261"/>
      <c r="AB145" s="261"/>
      <c r="AC145" s="261"/>
      <c r="AD145" s="261"/>
      <c r="AE145" s="261"/>
      <c r="AF145" s="261"/>
      <c r="AG145" s="261"/>
      <c r="AH145" s="261"/>
      <c r="AI145" s="261"/>
      <c r="AJ145" s="261"/>
      <c r="AK145" s="261"/>
      <c r="AL145" s="261"/>
      <c r="AM145" s="261"/>
      <c r="AN145" s="261"/>
      <c r="AO145" s="261"/>
      <c r="AP145" s="261"/>
      <c r="AQ145" s="261"/>
      <c r="AR145" s="261"/>
      <c r="AS145" s="261"/>
      <c r="AT145" s="261"/>
      <c r="AU145" s="261"/>
      <c r="AV145" s="261"/>
      <c r="AW145" s="261"/>
      <c r="AX145" s="261"/>
      <c r="AY145" s="263"/>
      <c r="AZ145" s="261"/>
      <c r="BA145" s="261"/>
      <c r="BB145" s="261"/>
      <c r="BC145" s="261"/>
      <c r="BD145" s="261"/>
      <c r="BE145" s="261"/>
      <c r="BF145" s="261"/>
      <c r="BG145" s="261"/>
      <c r="BH145" s="261"/>
      <c r="BI145" s="261"/>
      <c r="BJ145" s="261"/>
      <c r="BK145" s="261"/>
      <c r="BL145" s="261"/>
      <c r="BM145" s="261"/>
      <c r="BN145" s="261"/>
      <c r="BO145" s="261"/>
      <c r="BP145" s="261"/>
      <c r="BQ145" s="261"/>
      <c r="BR145" s="261"/>
      <c r="BS145" s="261"/>
      <c r="BT145" s="261"/>
      <c r="BU145" s="261"/>
      <c r="BV145" s="261"/>
      <c r="BW145" s="261"/>
      <c r="BX145" s="261"/>
      <c r="BY145" s="261"/>
      <c r="BZ145" s="261"/>
      <c r="CA145" s="261"/>
      <c r="CB145" s="261"/>
      <c r="CC145" s="261"/>
      <c r="CD145" s="262"/>
      <c r="CE145" s="262"/>
      <c r="CF145" s="24"/>
    </row>
    <row r="146" spans="1:84" ht="14.25" customHeight="1" x14ac:dyDescent="0.4">
      <c r="A146" s="765" t="s">
        <v>436</v>
      </c>
      <c r="B146" s="766"/>
      <c r="C146" s="264">
        <f>+C144</f>
        <v>0</v>
      </c>
      <c r="D146" s="265">
        <f t="shared" ref="D146:BO146" si="16">+D144+C146</f>
        <v>0</v>
      </c>
      <c r="E146" s="265">
        <f t="shared" si="16"/>
        <v>0</v>
      </c>
      <c r="F146" s="265">
        <f t="shared" si="16"/>
        <v>0</v>
      </c>
      <c r="G146" s="265">
        <f>+G144+F146</f>
        <v>0</v>
      </c>
      <c r="H146" s="265">
        <f>+H144+G146</f>
        <v>4587</v>
      </c>
      <c r="I146" s="265">
        <f t="shared" si="16"/>
        <v>4987</v>
      </c>
      <c r="J146" s="265">
        <f t="shared" si="16"/>
        <v>12985</v>
      </c>
      <c r="K146" s="265">
        <f>+K144+J146</f>
        <v>16634</v>
      </c>
      <c r="L146" s="266">
        <f>+L144+K146</f>
        <v>32656</v>
      </c>
      <c r="M146" s="267">
        <f t="shared" si="16"/>
        <v>38155</v>
      </c>
      <c r="N146" s="265">
        <f t="shared" si="16"/>
        <v>247219</v>
      </c>
      <c r="O146" s="265">
        <f>+O144+N146</f>
        <v>250862</v>
      </c>
      <c r="P146" s="265">
        <f t="shared" si="16"/>
        <v>252121</v>
      </c>
      <c r="Q146" s="265">
        <f>+Q144+P146</f>
        <v>266445</v>
      </c>
      <c r="R146" s="265">
        <f t="shared" si="16"/>
        <v>270717</v>
      </c>
      <c r="S146" s="265">
        <f t="shared" si="16"/>
        <v>272569</v>
      </c>
      <c r="T146" s="265">
        <f t="shared" si="16"/>
        <v>308317</v>
      </c>
      <c r="U146" s="265">
        <f t="shared" si="16"/>
        <v>517027</v>
      </c>
      <c r="V146" s="601">
        <f t="shared" si="16"/>
        <v>531713</v>
      </c>
      <c r="W146" s="267">
        <f t="shared" si="16"/>
        <v>579762</v>
      </c>
      <c r="X146" s="265">
        <f t="shared" si="16"/>
        <v>586861</v>
      </c>
      <c r="Y146" s="265">
        <f t="shared" si="16"/>
        <v>609366</v>
      </c>
      <c r="Z146" s="265">
        <f t="shared" si="16"/>
        <v>683072</v>
      </c>
      <c r="AA146" s="265">
        <f t="shared" si="16"/>
        <v>725062</v>
      </c>
      <c r="AB146" s="265">
        <f t="shared" si="16"/>
        <v>743804</v>
      </c>
      <c r="AC146" s="265">
        <f t="shared" si="16"/>
        <v>759123</v>
      </c>
      <c r="AD146" s="265">
        <f t="shared" si="16"/>
        <v>777333</v>
      </c>
      <c r="AE146" s="265">
        <f t="shared" si="16"/>
        <v>803492</v>
      </c>
      <c r="AF146" s="601">
        <f t="shared" si="16"/>
        <v>1059817</v>
      </c>
      <c r="AG146" s="267">
        <f t="shared" si="16"/>
        <v>1071429</v>
      </c>
      <c r="AH146" s="265">
        <f t="shared" si="16"/>
        <v>1106763</v>
      </c>
      <c r="AI146" s="265">
        <f t="shared" si="16"/>
        <v>1130476</v>
      </c>
      <c r="AJ146" s="265">
        <f t="shared" si="16"/>
        <v>1139299</v>
      </c>
      <c r="AK146" s="265">
        <f t="shared" si="16"/>
        <v>1193929</v>
      </c>
      <c r="AL146" s="265">
        <f t="shared" si="16"/>
        <v>1265831</v>
      </c>
      <c r="AM146" s="265">
        <f>+AM144+AL146</f>
        <v>1300594</v>
      </c>
      <c r="AN146" s="265">
        <f>+AN144+AM146</f>
        <v>1364366.81</v>
      </c>
      <c r="AO146" s="265">
        <f t="shared" si="16"/>
        <v>1378882.81</v>
      </c>
      <c r="AP146" s="601">
        <f>+AP144+AO146</f>
        <v>1387759.81</v>
      </c>
      <c r="AQ146" s="267">
        <f t="shared" si="16"/>
        <v>1397784.81</v>
      </c>
      <c r="AR146" s="265">
        <f t="shared" si="16"/>
        <v>1516318.81</v>
      </c>
      <c r="AS146" s="265">
        <f t="shared" si="16"/>
        <v>1665925.81</v>
      </c>
      <c r="AT146" s="265">
        <f t="shared" si="16"/>
        <v>1693155.81</v>
      </c>
      <c r="AU146" s="265">
        <f t="shared" si="16"/>
        <v>1777636.81</v>
      </c>
      <c r="AV146" s="265">
        <f t="shared" si="16"/>
        <v>1821489.81</v>
      </c>
      <c r="AW146" s="265">
        <f t="shared" si="16"/>
        <v>2138354.81</v>
      </c>
      <c r="AX146" s="268">
        <f>+AX144+AW146</f>
        <v>2163654.81</v>
      </c>
      <c r="AY146" s="269">
        <f>+AY144+AX146</f>
        <v>2197264.81</v>
      </c>
      <c r="AZ146" s="601">
        <f>+AZ144+AY146</f>
        <v>2214244.81</v>
      </c>
      <c r="BA146" s="267">
        <f t="shared" si="16"/>
        <v>2334594.81</v>
      </c>
      <c r="BB146" s="265">
        <f t="shared" si="16"/>
        <v>2353774.81</v>
      </c>
      <c r="BC146" s="265">
        <f t="shared" si="16"/>
        <v>2364574.81</v>
      </c>
      <c r="BD146" s="265">
        <f t="shared" si="16"/>
        <v>2375754.81</v>
      </c>
      <c r="BE146" s="265">
        <f t="shared" si="16"/>
        <v>2630754.81</v>
      </c>
      <c r="BF146" s="265">
        <f t="shared" si="16"/>
        <v>2648634.81</v>
      </c>
      <c r="BG146" s="265">
        <f t="shared" si="16"/>
        <v>2659334.81</v>
      </c>
      <c r="BH146" s="265">
        <f t="shared" si="16"/>
        <v>2676164.81</v>
      </c>
      <c r="BI146" s="265">
        <f t="shared" si="16"/>
        <v>2685164.81</v>
      </c>
      <c r="BJ146" s="265">
        <f t="shared" si="16"/>
        <v>3108544.81</v>
      </c>
      <c r="BK146" s="265">
        <f t="shared" si="16"/>
        <v>3121644.81</v>
      </c>
      <c r="BL146" s="265">
        <f t="shared" si="16"/>
        <v>3147224.81</v>
      </c>
      <c r="BM146" s="265">
        <f t="shared" si="16"/>
        <v>3155724.81</v>
      </c>
      <c r="BN146" s="265">
        <f t="shared" si="16"/>
        <v>3167404.81</v>
      </c>
      <c r="BO146" s="265">
        <f t="shared" si="16"/>
        <v>3190854.81</v>
      </c>
      <c r="BP146" s="265">
        <f t="shared" ref="BP146:BT146" si="17">+BP144+BO146</f>
        <v>3205244.81</v>
      </c>
      <c r="BQ146" s="265">
        <f t="shared" si="17"/>
        <v>3462944.81</v>
      </c>
      <c r="BR146" s="265">
        <f t="shared" si="17"/>
        <v>3481324.81</v>
      </c>
      <c r="BS146" s="265">
        <f t="shared" si="17"/>
        <v>3503124.81</v>
      </c>
      <c r="BT146" s="601">
        <f t="shared" si="17"/>
        <v>3517704.81</v>
      </c>
      <c r="BU146" s="267">
        <f t="shared" ref="BU146:CC146" si="18">+BU144+BT146</f>
        <v>3527004.81</v>
      </c>
      <c r="BV146" s="265">
        <f t="shared" si="18"/>
        <v>3542034.81</v>
      </c>
      <c r="BW146" s="265">
        <f t="shared" si="18"/>
        <v>3559834.81</v>
      </c>
      <c r="BX146" s="265">
        <f t="shared" si="18"/>
        <v>3643814.81</v>
      </c>
      <c r="BY146" s="265">
        <f t="shared" si="18"/>
        <v>3666214.81</v>
      </c>
      <c r="BZ146" s="265">
        <f t="shared" si="18"/>
        <v>3681594.81</v>
      </c>
      <c r="CA146" s="265">
        <f t="shared" si="18"/>
        <v>3692294.81</v>
      </c>
      <c r="CB146" s="265">
        <f t="shared" si="18"/>
        <v>3704174.81</v>
      </c>
      <c r="CC146" s="265">
        <f t="shared" si="18"/>
        <v>4218934.8100000005</v>
      </c>
      <c r="CD146" s="270" t="s">
        <v>437</v>
      </c>
      <c r="CE146" s="270" t="s">
        <v>437</v>
      </c>
      <c r="CF146" s="24"/>
    </row>
    <row r="147" spans="1:84" ht="14.25" customHeight="1" x14ac:dyDescent="0.4">
      <c r="A147" s="200" t="s">
        <v>212</v>
      </c>
      <c r="B147" s="201"/>
      <c r="C147" s="271"/>
      <c r="D147" s="261"/>
      <c r="E147" s="261"/>
      <c r="F147" s="261"/>
      <c r="G147" s="261"/>
      <c r="H147" s="261"/>
      <c r="I147" s="261"/>
      <c r="J147" s="261"/>
      <c r="K147" s="261"/>
      <c r="L147" s="262"/>
      <c r="M147" s="261"/>
      <c r="N147" s="261"/>
      <c r="O147" s="261"/>
      <c r="P147" s="261"/>
      <c r="Q147" s="261"/>
      <c r="R147" s="261"/>
      <c r="S147" s="261"/>
      <c r="T147" s="261"/>
      <c r="U147" s="261"/>
      <c r="V147" s="261"/>
      <c r="W147" s="261"/>
      <c r="X147" s="261"/>
      <c r="Y147" s="261"/>
      <c r="Z147" s="261"/>
      <c r="AA147" s="261"/>
      <c r="AB147" s="261"/>
      <c r="AC147" s="261"/>
      <c r="AD147" s="261"/>
      <c r="AE147" s="261"/>
      <c r="AF147" s="261"/>
      <c r="AG147" s="261"/>
      <c r="AH147" s="261"/>
      <c r="AI147" s="261"/>
      <c r="AJ147" s="261"/>
      <c r="AK147" s="261"/>
      <c r="AL147" s="261"/>
      <c r="AM147" s="261"/>
      <c r="AN147" s="261"/>
      <c r="AO147" s="261"/>
      <c r="AP147" s="261"/>
      <c r="AQ147" s="261"/>
      <c r="AR147" s="261"/>
      <c r="AS147" s="261"/>
      <c r="AT147" s="261"/>
      <c r="AU147" s="261"/>
      <c r="AV147" s="261"/>
      <c r="AW147" s="271"/>
      <c r="AX147" s="261"/>
      <c r="AY147" s="263"/>
      <c r="AZ147" s="261"/>
      <c r="BA147" s="261"/>
      <c r="BB147" s="261"/>
      <c r="BC147" s="261"/>
      <c r="BD147" s="261"/>
      <c r="BE147" s="261"/>
      <c r="BF147" s="261"/>
      <c r="BG147" s="261"/>
      <c r="BH147" s="261"/>
      <c r="BI147" s="261"/>
      <c r="BJ147" s="261"/>
      <c r="BK147" s="261"/>
      <c r="BL147" s="261"/>
      <c r="BM147" s="261"/>
      <c r="BN147" s="261"/>
      <c r="BO147" s="261"/>
      <c r="BP147" s="261"/>
      <c r="BQ147" s="261"/>
      <c r="BR147" s="261"/>
      <c r="BS147" s="261"/>
      <c r="BT147" s="261"/>
      <c r="BU147" s="261"/>
      <c r="BV147" s="261"/>
      <c r="BW147" s="261"/>
      <c r="BX147" s="261"/>
      <c r="BY147" s="261"/>
      <c r="BZ147" s="261"/>
      <c r="CA147" s="261"/>
      <c r="CB147" s="261"/>
      <c r="CC147" s="261"/>
      <c r="CD147" s="254"/>
      <c r="CE147" s="254"/>
      <c r="CF147" s="24"/>
    </row>
    <row r="148" spans="1:84" ht="14.25" customHeight="1" x14ac:dyDescent="0.4">
      <c r="A148" s="739" t="s">
        <v>438</v>
      </c>
      <c r="B148" s="740"/>
      <c r="C148" s="272">
        <f>+C144/310</f>
        <v>0</v>
      </c>
      <c r="D148" s="273">
        <f t="shared" ref="D148:F148" si="19">+D144/310</f>
        <v>0</v>
      </c>
      <c r="E148" s="273">
        <f t="shared" si="19"/>
        <v>0</v>
      </c>
      <c r="F148" s="273">
        <f t="shared" si="19"/>
        <v>0</v>
      </c>
      <c r="G148" s="273">
        <f>+G144/310</f>
        <v>0</v>
      </c>
      <c r="H148" s="273">
        <f>+H144/310</f>
        <v>14.796774193548387</v>
      </c>
      <c r="I148" s="273">
        <f t="shared" ref="I148:K148" si="20">+I144/310</f>
        <v>1.2903225806451613</v>
      </c>
      <c r="J148" s="273">
        <f t="shared" si="20"/>
        <v>25.8</v>
      </c>
      <c r="K148" s="273">
        <f t="shared" si="20"/>
        <v>11.770967741935484</v>
      </c>
      <c r="L148" s="274">
        <f>+L144/310</f>
        <v>51.683870967741939</v>
      </c>
      <c r="M148" s="275">
        <f t="shared" ref="M148:CA148" si="21">+M144/310</f>
        <v>17.738709677419354</v>
      </c>
      <c r="N148" s="273">
        <f t="shared" si="21"/>
        <v>674.4</v>
      </c>
      <c r="O148" s="273">
        <f t="shared" si="21"/>
        <v>11.751612903225807</v>
      </c>
      <c r="P148" s="273">
        <f t="shared" si="21"/>
        <v>4.0612903225806454</v>
      </c>
      <c r="Q148" s="273">
        <f t="shared" si="21"/>
        <v>46.206451612903223</v>
      </c>
      <c r="R148" s="273">
        <f t="shared" si="21"/>
        <v>13.780645161290323</v>
      </c>
      <c r="S148" s="273">
        <f t="shared" si="21"/>
        <v>5.9741935483870972</v>
      </c>
      <c r="T148" s="273">
        <f t="shared" si="21"/>
        <v>115.31612903225806</v>
      </c>
      <c r="U148" s="273">
        <f t="shared" si="21"/>
        <v>673.25806451612902</v>
      </c>
      <c r="V148" s="274">
        <f t="shared" si="21"/>
        <v>47.374193548387098</v>
      </c>
      <c r="W148" s="275">
        <f t="shared" si="21"/>
        <v>154.99677419354839</v>
      </c>
      <c r="X148" s="273">
        <f t="shared" si="21"/>
        <v>22.9</v>
      </c>
      <c r="Y148" s="273">
        <f t="shared" si="21"/>
        <v>72.596774193548384</v>
      </c>
      <c r="Z148" s="273">
        <f>+Z144/310</f>
        <v>237.76129032258063</v>
      </c>
      <c r="AA148" s="273">
        <f t="shared" si="21"/>
        <v>135.45161290322579</v>
      </c>
      <c r="AB148" s="273">
        <f>+AB144/310</f>
        <v>60.458064516129035</v>
      </c>
      <c r="AC148" s="273">
        <f t="shared" si="21"/>
        <v>49.416129032258063</v>
      </c>
      <c r="AD148" s="273">
        <f t="shared" si="21"/>
        <v>58.741935483870968</v>
      </c>
      <c r="AE148" s="273">
        <f t="shared" si="21"/>
        <v>84.383870967741942</v>
      </c>
      <c r="AF148" s="274">
        <f t="shared" si="21"/>
        <v>826.85483870967744</v>
      </c>
      <c r="AG148" s="275">
        <f t="shared" si="21"/>
        <v>37.458064516129035</v>
      </c>
      <c r="AH148" s="273">
        <f t="shared" si="21"/>
        <v>113.98064516129033</v>
      </c>
      <c r="AI148" s="273">
        <f t="shared" si="21"/>
        <v>76.49354838709678</v>
      </c>
      <c r="AJ148" s="273">
        <f t="shared" si="21"/>
        <v>28.461290322580645</v>
      </c>
      <c r="AK148" s="273">
        <f t="shared" si="21"/>
        <v>176.2258064516129</v>
      </c>
      <c r="AL148" s="273">
        <f t="shared" si="21"/>
        <v>231.94193548387096</v>
      </c>
      <c r="AM148" s="273">
        <f t="shared" si="21"/>
        <v>112.13870967741936</v>
      </c>
      <c r="AN148" s="273">
        <f t="shared" si="21"/>
        <v>205.71874193548405</v>
      </c>
      <c r="AO148" s="273">
        <f t="shared" si="21"/>
        <v>46.825806451612905</v>
      </c>
      <c r="AP148" s="274">
        <f t="shared" si="21"/>
        <v>28.635483870967743</v>
      </c>
      <c r="AQ148" s="275">
        <f t="shared" si="21"/>
        <v>32.338709677419352</v>
      </c>
      <c r="AR148" s="273">
        <f t="shared" si="21"/>
        <v>382.36774193548388</v>
      </c>
      <c r="AS148" s="273">
        <f t="shared" si="21"/>
        <v>482.60322580645169</v>
      </c>
      <c r="AT148" s="273">
        <f t="shared" si="21"/>
        <v>87.838709677419359</v>
      </c>
      <c r="AU148" s="273">
        <f t="shared" si="21"/>
        <v>272.51935483870966</v>
      </c>
      <c r="AV148" s="273">
        <f t="shared" si="21"/>
        <v>141.46129032258065</v>
      </c>
      <c r="AW148" s="273">
        <f t="shared" si="21"/>
        <v>1022.1451612903226</v>
      </c>
      <c r="AX148" s="276">
        <f t="shared" si="21"/>
        <v>81.612903225806448</v>
      </c>
      <c r="AY148" s="277">
        <f t="shared" si="21"/>
        <v>108.41935483870968</v>
      </c>
      <c r="AZ148" s="274">
        <f t="shared" si="21"/>
        <v>54.774193548387096</v>
      </c>
      <c r="BA148" s="275">
        <f t="shared" si="21"/>
        <v>388.22580645161293</v>
      </c>
      <c r="BB148" s="273">
        <f t="shared" si="21"/>
        <v>61.87096774193548</v>
      </c>
      <c r="BC148" s="273">
        <f t="shared" si="21"/>
        <v>34.838709677419352</v>
      </c>
      <c r="BD148" s="273">
        <f t="shared" si="21"/>
        <v>36.064516129032256</v>
      </c>
      <c r="BE148" s="273">
        <f t="shared" si="21"/>
        <v>822.58064516129036</v>
      </c>
      <c r="BF148" s="273">
        <f t="shared" si="21"/>
        <v>57.677419354838712</v>
      </c>
      <c r="BG148" s="273">
        <f t="shared" si="21"/>
        <v>34.516129032258064</v>
      </c>
      <c r="BH148" s="273">
        <f t="shared" si="21"/>
        <v>54.29032258064516</v>
      </c>
      <c r="BI148" s="273">
        <f t="shared" si="21"/>
        <v>29.032258064516128</v>
      </c>
      <c r="BJ148" s="274">
        <f t="shared" si="21"/>
        <v>1365.741935483871</v>
      </c>
      <c r="BK148" s="275">
        <f t="shared" si="21"/>
        <v>42.258064516129032</v>
      </c>
      <c r="BL148" s="273">
        <f t="shared" si="21"/>
        <v>82.516129032258064</v>
      </c>
      <c r="BM148" s="273">
        <f t="shared" si="21"/>
        <v>27.419354838709676</v>
      </c>
      <c r="BN148" s="273">
        <f t="shared" si="21"/>
        <v>37.677419354838712</v>
      </c>
      <c r="BO148" s="273">
        <f t="shared" si="21"/>
        <v>75.645161290322577</v>
      </c>
      <c r="BP148" s="273">
        <f t="shared" si="21"/>
        <v>46.41935483870968</v>
      </c>
      <c r="BQ148" s="273">
        <f t="shared" si="21"/>
        <v>831.29032258064512</v>
      </c>
      <c r="BR148" s="273">
        <f t="shared" si="21"/>
        <v>59.29032258064516</v>
      </c>
      <c r="BS148" s="273">
        <f t="shared" si="21"/>
        <v>70.322580645161295</v>
      </c>
      <c r="BT148" s="274">
        <f t="shared" si="21"/>
        <v>47.032258064516128</v>
      </c>
      <c r="BU148" s="275">
        <f t="shared" si="21"/>
        <v>30</v>
      </c>
      <c r="BV148" s="273">
        <f t="shared" si="21"/>
        <v>48.483870967741936</v>
      </c>
      <c r="BW148" s="273">
        <f t="shared" si="21"/>
        <v>57.41935483870968</v>
      </c>
      <c r="BX148" s="273">
        <f t="shared" si="21"/>
        <v>270.90322580645159</v>
      </c>
      <c r="BY148" s="273">
        <f t="shared" si="21"/>
        <v>72.258064516129039</v>
      </c>
      <c r="BZ148" s="273">
        <f t="shared" si="21"/>
        <v>49.612903225806448</v>
      </c>
      <c r="CA148" s="273">
        <f t="shared" si="21"/>
        <v>34.516129032258064</v>
      </c>
      <c r="CB148" s="273">
        <f t="shared" ref="CB148:CE148" si="22">+CB144/310</f>
        <v>38.322580645161288</v>
      </c>
      <c r="CC148" s="273">
        <f t="shared" si="22"/>
        <v>1660.516129032258</v>
      </c>
      <c r="CD148" s="278">
        <f t="shared" si="22"/>
        <v>13568.063903225808</v>
      </c>
      <c r="CE148" s="278">
        <f t="shared" si="22"/>
        <v>13930.092935483872</v>
      </c>
    </row>
    <row r="149" spans="1:84" ht="14.25" customHeight="1" x14ac:dyDescent="0.4">
      <c r="A149" s="741" t="s">
        <v>439</v>
      </c>
      <c r="B149" s="742"/>
      <c r="C149" s="275">
        <f>+C146/310</f>
        <v>0</v>
      </c>
      <c r="D149" s="275">
        <f>+D146/310</f>
        <v>0</v>
      </c>
      <c r="E149" s="275">
        <f t="shared" ref="E149:G149" si="23">+E146/310</f>
        <v>0</v>
      </c>
      <c r="F149" s="275">
        <f t="shared" si="23"/>
        <v>0</v>
      </c>
      <c r="G149" s="275">
        <f t="shared" si="23"/>
        <v>0</v>
      </c>
      <c r="H149" s="275">
        <f>+H146/310</f>
        <v>14.796774193548387</v>
      </c>
      <c r="I149" s="275">
        <f>+I146/310</f>
        <v>16.087096774193547</v>
      </c>
      <c r="J149" s="275">
        <f t="shared" ref="J149:AV149" si="24">+J146/310</f>
        <v>41.887096774193552</v>
      </c>
      <c r="K149" s="275">
        <f t="shared" si="24"/>
        <v>53.658064516129031</v>
      </c>
      <c r="L149" s="279">
        <f>+L146/310</f>
        <v>105.34193548387097</v>
      </c>
      <c r="M149" s="272">
        <f t="shared" si="24"/>
        <v>123.08064516129032</v>
      </c>
      <c r="N149" s="275">
        <f t="shared" si="24"/>
        <v>797.48064516129034</v>
      </c>
      <c r="O149" s="275">
        <f t="shared" si="24"/>
        <v>809.23225806451615</v>
      </c>
      <c r="P149" s="275">
        <f t="shared" si="24"/>
        <v>813.29354838709673</v>
      </c>
      <c r="Q149" s="275">
        <f t="shared" si="24"/>
        <v>859.5</v>
      </c>
      <c r="R149" s="275">
        <f>+R146/310</f>
        <v>873.28064516129029</v>
      </c>
      <c r="S149" s="275">
        <f t="shared" si="24"/>
        <v>879.25483870967741</v>
      </c>
      <c r="T149" s="275">
        <f t="shared" si="24"/>
        <v>994.57096774193553</v>
      </c>
      <c r="U149" s="275">
        <f t="shared" si="24"/>
        <v>1667.8290322580644</v>
      </c>
      <c r="V149" s="274">
        <f t="shared" si="24"/>
        <v>1715.2032258064517</v>
      </c>
      <c r="W149" s="275">
        <f t="shared" si="24"/>
        <v>1870.2</v>
      </c>
      <c r="X149" s="275">
        <f t="shared" si="24"/>
        <v>1893.1</v>
      </c>
      <c r="Y149" s="275">
        <f t="shared" si="24"/>
        <v>1965.6967741935484</v>
      </c>
      <c r="Z149" s="275">
        <f t="shared" si="24"/>
        <v>2203.4580645161291</v>
      </c>
      <c r="AA149" s="275">
        <f t="shared" si="24"/>
        <v>2338.9096774193549</v>
      </c>
      <c r="AB149" s="275">
        <f t="shared" si="24"/>
        <v>2399.367741935484</v>
      </c>
      <c r="AC149" s="275">
        <f t="shared" si="24"/>
        <v>2448.7838709677421</v>
      </c>
      <c r="AD149" s="275">
        <f t="shared" si="24"/>
        <v>2507.5258064516129</v>
      </c>
      <c r="AE149" s="275">
        <f t="shared" si="24"/>
        <v>2591.9096774193549</v>
      </c>
      <c r="AF149" s="274">
        <f t="shared" si="24"/>
        <v>3418.7645161290325</v>
      </c>
      <c r="AG149" s="275">
        <f t="shared" si="24"/>
        <v>3456.2225806451611</v>
      </c>
      <c r="AH149" s="275">
        <f t="shared" si="24"/>
        <v>3570.2032258064514</v>
      </c>
      <c r="AI149" s="275">
        <f t="shared" si="24"/>
        <v>3646.6967741935482</v>
      </c>
      <c r="AJ149" s="275">
        <f t="shared" si="24"/>
        <v>3675.1580645161289</v>
      </c>
      <c r="AK149" s="275">
        <f t="shared" si="24"/>
        <v>3851.383870967742</v>
      </c>
      <c r="AL149" s="275">
        <f t="shared" si="24"/>
        <v>4083.3258064516131</v>
      </c>
      <c r="AM149" s="275">
        <f t="shared" si="24"/>
        <v>4195.4645161290318</v>
      </c>
      <c r="AN149" s="275">
        <f t="shared" si="24"/>
        <v>4401.1832580645159</v>
      </c>
      <c r="AO149" s="275">
        <f t="shared" si="24"/>
        <v>4448.009064516129</v>
      </c>
      <c r="AP149" s="279">
        <f t="shared" si="24"/>
        <v>4476.6445483870966</v>
      </c>
      <c r="AQ149" s="272">
        <f t="shared" si="24"/>
        <v>4508.9832580645161</v>
      </c>
      <c r="AR149" s="275">
        <f t="shared" si="24"/>
        <v>4891.3510000000006</v>
      </c>
      <c r="AS149" s="275">
        <f t="shared" si="24"/>
        <v>5373.9542258064521</v>
      </c>
      <c r="AT149" s="275">
        <f t="shared" si="24"/>
        <v>5461.7929354838716</v>
      </c>
      <c r="AU149" s="275">
        <f t="shared" si="24"/>
        <v>5734.3122903225812</v>
      </c>
      <c r="AV149" s="275">
        <f t="shared" si="24"/>
        <v>5875.773580645161</v>
      </c>
      <c r="AW149" s="275">
        <f>+AW146/310</f>
        <v>6897.9187419354839</v>
      </c>
      <c r="AX149" s="279">
        <f t="shared" ref="AX149:CB149" si="25">+AX146/310</f>
        <v>6979.5316451612907</v>
      </c>
      <c r="AY149" s="277">
        <f t="shared" si="25"/>
        <v>7087.951</v>
      </c>
      <c r="AZ149" s="274">
        <f t="shared" si="25"/>
        <v>7142.7251935483873</v>
      </c>
      <c r="BA149" s="275">
        <f t="shared" si="25"/>
        <v>7530.951</v>
      </c>
      <c r="BB149" s="275">
        <f>+BB146/310</f>
        <v>7592.8219677419356</v>
      </c>
      <c r="BC149" s="275">
        <f t="shared" si="25"/>
        <v>7627.6606774193551</v>
      </c>
      <c r="BD149" s="275">
        <f t="shared" si="25"/>
        <v>7663.7251935483873</v>
      </c>
      <c r="BE149" s="275">
        <f t="shared" si="25"/>
        <v>8486.3058387096771</v>
      </c>
      <c r="BF149" s="275">
        <f t="shared" si="25"/>
        <v>8543.9832580645161</v>
      </c>
      <c r="BG149" s="275">
        <f t="shared" si="25"/>
        <v>8578.4993870967737</v>
      </c>
      <c r="BH149" s="275">
        <f t="shared" si="25"/>
        <v>8632.7897096774195</v>
      </c>
      <c r="BI149" s="275">
        <f t="shared" si="25"/>
        <v>8661.8219677419365</v>
      </c>
      <c r="BJ149" s="274">
        <f t="shared" si="25"/>
        <v>10027.563903225806</v>
      </c>
      <c r="BK149" s="275">
        <f t="shared" si="25"/>
        <v>10069.821967741937</v>
      </c>
      <c r="BL149" s="275">
        <f t="shared" si="25"/>
        <v>10152.338096774194</v>
      </c>
      <c r="BM149" s="275">
        <f t="shared" si="25"/>
        <v>10179.757451612903</v>
      </c>
      <c r="BN149" s="275">
        <f t="shared" si="25"/>
        <v>10217.434870967742</v>
      </c>
      <c r="BO149" s="275">
        <f t="shared" si="25"/>
        <v>10293.080032258065</v>
      </c>
      <c r="BP149" s="275">
        <f t="shared" si="25"/>
        <v>10339.499387096774</v>
      </c>
      <c r="BQ149" s="275">
        <f t="shared" si="25"/>
        <v>11170.78970967742</v>
      </c>
      <c r="BR149" s="275">
        <f t="shared" si="25"/>
        <v>11230.080032258065</v>
      </c>
      <c r="BS149" s="275">
        <f t="shared" si="25"/>
        <v>11300.402612903226</v>
      </c>
      <c r="BT149" s="274">
        <f t="shared" si="25"/>
        <v>11347.434870967742</v>
      </c>
      <c r="BU149" s="275">
        <f t="shared" si="25"/>
        <v>11377.434870967742</v>
      </c>
      <c r="BV149" s="275">
        <f t="shared" si="25"/>
        <v>11425.918741935484</v>
      </c>
      <c r="BW149" s="275">
        <f t="shared" si="25"/>
        <v>11483.338096774194</v>
      </c>
      <c r="BX149" s="275">
        <f t="shared" si="25"/>
        <v>11754.241322580645</v>
      </c>
      <c r="BY149" s="275">
        <f t="shared" si="25"/>
        <v>11826.499387096774</v>
      </c>
      <c r="BZ149" s="275">
        <f>+BZ146/310</f>
        <v>11876.112290322581</v>
      </c>
      <c r="CA149" s="275">
        <f t="shared" si="25"/>
        <v>11910.628419354838</v>
      </c>
      <c r="CB149" s="275">
        <f t="shared" si="25"/>
        <v>11948.951000000001</v>
      </c>
      <c r="CC149" s="275">
        <f>+CC146/310</f>
        <v>13609.46712903226</v>
      </c>
      <c r="CD149" s="280" t="s">
        <v>437</v>
      </c>
      <c r="CE149" s="280" t="s">
        <v>437</v>
      </c>
    </row>
    <row r="150" spans="1:84" ht="14.25" customHeight="1" x14ac:dyDescent="0.4">
      <c r="A150" s="743" t="s">
        <v>440</v>
      </c>
      <c r="B150" s="744"/>
      <c r="C150" s="281"/>
      <c r="D150" s="282"/>
      <c r="E150" s="281"/>
      <c r="F150" s="282"/>
      <c r="G150" s="281"/>
      <c r="H150" s="282"/>
      <c r="I150" s="281"/>
      <c r="J150" s="282"/>
      <c r="K150" s="281"/>
      <c r="L150" s="283"/>
      <c r="M150" s="284"/>
      <c r="N150" s="282"/>
      <c r="O150" s="281"/>
      <c r="P150" s="282"/>
      <c r="Q150" s="281"/>
      <c r="R150" s="282"/>
      <c r="S150" s="281"/>
      <c r="T150" s="282"/>
      <c r="U150" s="281"/>
      <c r="V150" s="285"/>
      <c r="W150" s="281"/>
      <c r="X150" s="281"/>
      <c r="Y150" s="282"/>
      <c r="Z150" s="281"/>
      <c r="AA150" s="282"/>
      <c r="AB150" s="281"/>
      <c r="AC150" s="282"/>
      <c r="AD150" s="281"/>
      <c r="AE150" s="282"/>
      <c r="AF150" s="285"/>
      <c r="AG150" s="281"/>
      <c r="AH150" s="281"/>
      <c r="AI150" s="282"/>
      <c r="AJ150" s="281"/>
      <c r="AK150" s="282"/>
      <c r="AL150" s="281"/>
      <c r="AM150" s="282"/>
      <c r="AN150" s="281"/>
      <c r="AO150" s="282"/>
      <c r="AP150" s="286"/>
      <c r="AQ150" s="284"/>
      <c r="AR150" s="281"/>
      <c r="AS150" s="282"/>
      <c r="AT150" s="281"/>
      <c r="AU150" s="282"/>
      <c r="AV150" s="281"/>
      <c r="AW150" s="281"/>
      <c r="AX150" s="283"/>
      <c r="AY150" s="287"/>
      <c r="AZ150" s="285"/>
      <c r="BA150" s="281"/>
      <c r="BB150" s="282"/>
      <c r="BC150" s="281"/>
      <c r="BD150" s="282"/>
      <c r="BE150" s="281"/>
      <c r="BF150" s="282"/>
      <c r="BG150" s="281"/>
      <c r="BH150" s="282"/>
      <c r="BI150" s="281"/>
      <c r="BJ150" s="285"/>
      <c r="BK150" s="281"/>
      <c r="BL150" s="282"/>
      <c r="BM150" s="281"/>
      <c r="BN150" s="282"/>
      <c r="BO150" s="281"/>
      <c r="BP150" s="282"/>
      <c r="BQ150" s="281"/>
      <c r="BR150" s="282"/>
      <c r="BS150" s="281"/>
      <c r="BT150" s="285"/>
      <c r="BU150" s="281"/>
      <c r="BV150" s="282"/>
      <c r="BW150" s="281"/>
      <c r="BX150" s="282"/>
      <c r="BY150" s="281"/>
      <c r="BZ150" s="282"/>
      <c r="CA150" s="282"/>
      <c r="CB150" s="281"/>
      <c r="CC150" s="282"/>
      <c r="CD150" s="51" t="s">
        <v>441</v>
      </c>
      <c r="CE150" s="51" t="s">
        <v>441</v>
      </c>
    </row>
    <row r="151" spans="1:84" ht="14.25" customHeight="1" x14ac:dyDescent="0.4">
      <c r="A151" s="745"/>
      <c r="B151" s="746"/>
      <c r="C151" s="288"/>
      <c r="D151" s="288"/>
      <c r="E151" s="288"/>
      <c r="F151" s="288"/>
      <c r="G151" s="288"/>
      <c r="H151" s="288"/>
      <c r="I151" s="288"/>
      <c r="J151" s="288"/>
      <c r="K151" s="288"/>
      <c r="L151" s="288"/>
      <c r="M151" s="288"/>
      <c r="N151" s="288"/>
      <c r="O151" s="288"/>
      <c r="P151" s="288"/>
      <c r="Q151" s="288"/>
      <c r="R151" s="288"/>
      <c r="S151" s="288"/>
      <c r="T151" s="288"/>
      <c r="U151" s="288"/>
      <c r="V151" s="288"/>
      <c r="W151" s="288"/>
      <c r="X151" s="288"/>
      <c r="Y151" s="288"/>
      <c r="Z151" s="288"/>
      <c r="AA151" s="288"/>
      <c r="AB151" s="288"/>
      <c r="AC151" s="288"/>
      <c r="AD151" s="288"/>
      <c r="AE151" s="288"/>
      <c r="AF151" s="288"/>
      <c r="AG151" s="288"/>
      <c r="AH151" s="288"/>
      <c r="AI151" s="288"/>
      <c r="AJ151" s="288"/>
      <c r="AK151" s="288"/>
      <c r="AL151" s="288"/>
      <c r="AM151" s="288"/>
      <c r="AN151" s="288"/>
      <c r="AO151" s="288"/>
      <c r="AP151" s="288"/>
      <c r="AQ151" s="288"/>
      <c r="AR151" s="288"/>
      <c r="AS151" s="288"/>
      <c r="AT151" s="288"/>
      <c r="AU151" s="288"/>
      <c r="AV151" s="288"/>
      <c r="AW151" s="288"/>
      <c r="AX151" s="288"/>
      <c r="AY151" s="289"/>
      <c r="AZ151" s="288"/>
      <c r="BA151" s="288"/>
      <c r="BB151" s="288"/>
      <c r="BC151" s="288"/>
      <c r="BD151" s="288"/>
      <c r="BE151" s="288"/>
      <c r="BF151" s="288"/>
      <c r="BG151" s="288"/>
      <c r="BH151" s="288"/>
      <c r="BI151" s="288"/>
      <c r="BJ151" s="288"/>
      <c r="BK151" s="288"/>
      <c r="BL151" s="288"/>
      <c r="BM151" s="288"/>
      <c r="BN151" s="288"/>
      <c r="BO151" s="288"/>
      <c r="BP151" s="288"/>
      <c r="BQ151" s="288"/>
      <c r="BR151" s="288"/>
      <c r="BS151" s="288"/>
      <c r="BT151" s="288"/>
      <c r="BU151" s="288"/>
      <c r="BV151" s="288"/>
      <c r="BW151" s="288"/>
      <c r="BX151" s="288"/>
      <c r="BY151" s="288"/>
      <c r="BZ151" s="288"/>
      <c r="CA151" s="288"/>
      <c r="CB151" s="288"/>
      <c r="CC151" s="288"/>
      <c r="CD151" s="290"/>
      <c r="CE151" s="290"/>
    </row>
    <row r="152" spans="1:84" ht="14.25" customHeight="1" x14ac:dyDescent="0.4">
      <c r="A152" s="747" t="s">
        <v>442</v>
      </c>
      <c r="B152" s="748"/>
      <c r="C152" s="91"/>
      <c r="D152" s="91"/>
      <c r="E152" s="91"/>
      <c r="F152" s="91"/>
      <c r="G152" s="91"/>
      <c r="H152" s="91"/>
      <c r="I152" s="91"/>
      <c r="J152" s="91"/>
      <c r="K152" s="91"/>
      <c r="L152" s="91"/>
      <c r="M152" s="91"/>
      <c r="N152" s="91"/>
      <c r="O152" s="91"/>
      <c r="P152" s="91"/>
      <c r="Q152" s="91"/>
      <c r="R152" s="91"/>
      <c r="S152" s="91"/>
      <c r="T152" s="91"/>
      <c r="U152" s="91"/>
      <c r="V152" s="91"/>
      <c r="W152" s="91"/>
      <c r="X152" s="91"/>
      <c r="Y152" s="91"/>
      <c r="Z152" s="91"/>
      <c r="AA152" s="91"/>
      <c r="AB152" s="91"/>
      <c r="AC152" s="91"/>
      <c r="AD152" s="91"/>
      <c r="AE152" s="91"/>
      <c r="AF152" s="91"/>
      <c r="AG152" s="91"/>
      <c r="AH152" s="91"/>
      <c r="AI152" s="91"/>
      <c r="AJ152" s="91"/>
      <c r="AK152" s="91"/>
      <c r="AL152" s="91"/>
      <c r="AM152" s="91"/>
      <c r="AN152" s="91"/>
      <c r="AO152" s="91"/>
      <c r="AP152" s="91"/>
      <c r="AQ152" s="91"/>
      <c r="AR152" s="91"/>
      <c r="AS152" s="91"/>
      <c r="AT152" s="91"/>
      <c r="AU152" s="91"/>
      <c r="AV152" s="91"/>
      <c r="AW152" s="91"/>
      <c r="AX152" s="91"/>
      <c r="AY152" s="93"/>
      <c r="AZ152" s="91"/>
      <c r="BA152" s="91"/>
      <c r="BB152" s="91"/>
      <c r="BC152" s="91"/>
      <c r="BD152" s="91"/>
      <c r="BE152" s="91"/>
      <c r="BF152" s="91"/>
      <c r="BG152" s="91"/>
      <c r="BH152" s="91"/>
      <c r="BI152" s="91"/>
      <c r="BJ152" s="91"/>
      <c r="BK152" s="91"/>
      <c r="BL152" s="91"/>
      <c r="BM152" s="91"/>
      <c r="BN152" s="91"/>
      <c r="BO152" s="91"/>
      <c r="BP152" s="91"/>
      <c r="BQ152" s="91"/>
      <c r="BR152" s="91"/>
      <c r="BS152" s="91"/>
      <c r="BT152" s="91"/>
      <c r="BU152" s="91"/>
      <c r="BV152" s="91"/>
      <c r="BW152" s="91"/>
      <c r="BX152" s="91"/>
      <c r="BY152" s="91"/>
      <c r="BZ152" s="91"/>
      <c r="CA152" s="91"/>
      <c r="CB152" s="91"/>
      <c r="CC152" s="91"/>
      <c r="CD152" s="291">
        <v>289664.47399999999</v>
      </c>
      <c r="CE152" s="291">
        <v>289664.47399999999</v>
      </c>
    </row>
    <row r="153" spans="1:84" ht="14.25" customHeight="1" x14ac:dyDescent="0.4">
      <c r="A153" s="749" t="s">
        <v>443</v>
      </c>
      <c r="B153" s="750"/>
      <c r="C153" s="292">
        <v>992</v>
      </c>
      <c r="D153" s="273">
        <v>2050</v>
      </c>
      <c r="E153" s="273">
        <f>+E164/1000</f>
        <v>1860</v>
      </c>
      <c r="F153" s="273">
        <f t="shared" ref="F153:L153" si="26">+F164/1000</f>
        <v>1860</v>
      </c>
      <c r="G153" s="273">
        <f t="shared" si="26"/>
        <v>1860</v>
      </c>
      <c r="H153" s="273">
        <f>+H164/1000</f>
        <v>7223</v>
      </c>
      <c r="I153" s="273">
        <f t="shared" si="26"/>
        <v>10256.4</v>
      </c>
      <c r="J153" s="273">
        <f t="shared" si="26"/>
        <v>10256.4</v>
      </c>
      <c r="K153" s="273">
        <f t="shared" si="26"/>
        <v>19651.2</v>
      </c>
      <c r="L153" s="274">
        <f t="shared" si="26"/>
        <v>19651.2</v>
      </c>
      <c r="M153" s="299">
        <f>+M164/1000</f>
        <v>41058.26</v>
      </c>
      <c r="N153" s="293">
        <f>+N164/1000</f>
        <v>49290</v>
      </c>
      <c r="O153" s="293">
        <f t="shared" ref="O153:V153" si="27">+O164/1000</f>
        <v>49290</v>
      </c>
      <c r="P153" s="293">
        <f t="shared" si="27"/>
        <v>49290</v>
      </c>
      <c r="Q153" s="293">
        <f t="shared" si="27"/>
        <v>49290</v>
      </c>
      <c r="R153" s="293">
        <f t="shared" si="27"/>
        <v>49290</v>
      </c>
      <c r="S153" s="293">
        <f t="shared" si="27"/>
        <v>49290</v>
      </c>
      <c r="T153" s="293">
        <f t="shared" si="27"/>
        <v>49290</v>
      </c>
      <c r="U153" s="293">
        <f t="shared" si="27"/>
        <v>49290</v>
      </c>
      <c r="V153" s="293">
        <f t="shared" si="27"/>
        <v>49290</v>
      </c>
      <c r="W153" s="592">
        <f>+W164/1000</f>
        <v>58078.5</v>
      </c>
      <c r="X153" s="293">
        <f>+X164/1000</f>
        <v>61008</v>
      </c>
      <c r="Y153" s="293">
        <f t="shared" ref="Y153:CB153" si="28">+Y164/1000</f>
        <v>61008</v>
      </c>
      <c r="Z153" s="293">
        <f t="shared" si="28"/>
        <v>61008</v>
      </c>
      <c r="AA153" s="293">
        <f t="shared" si="28"/>
        <v>61008</v>
      </c>
      <c r="AB153" s="293">
        <f t="shared" si="28"/>
        <v>61008</v>
      </c>
      <c r="AC153" s="293">
        <f t="shared" si="28"/>
        <v>61008</v>
      </c>
      <c r="AD153" s="293">
        <f t="shared" si="28"/>
        <v>61008</v>
      </c>
      <c r="AE153" s="293">
        <f t="shared" si="28"/>
        <v>61008</v>
      </c>
      <c r="AF153" s="274">
        <f t="shared" si="28"/>
        <v>61008</v>
      </c>
      <c r="AG153" s="299">
        <f t="shared" si="28"/>
        <v>61008</v>
      </c>
      <c r="AH153" s="293">
        <f t="shared" si="28"/>
        <v>61008</v>
      </c>
      <c r="AI153" s="293">
        <f t="shared" si="28"/>
        <v>61008</v>
      </c>
      <c r="AJ153" s="293">
        <f t="shared" si="28"/>
        <v>61008</v>
      </c>
      <c r="AK153" s="293">
        <f t="shared" si="28"/>
        <v>61008</v>
      </c>
      <c r="AL153" s="293">
        <f t="shared" si="28"/>
        <v>61008</v>
      </c>
      <c r="AM153" s="293">
        <f t="shared" si="28"/>
        <v>61008</v>
      </c>
      <c r="AN153" s="293">
        <f t="shared" si="28"/>
        <v>61008</v>
      </c>
      <c r="AO153" s="293">
        <f t="shared" si="28"/>
        <v>61008</v>
      </c>
      <c r="AP153" s="274">
        <f t="shared" si="28"/>
        <v>61008</v>
      </c>
      <c r="AQ153" s="299">
        <f t="shared" si="28"/>
        <v>61008</v>
      </c>
      <c r="AR153" s="293">
        <f t="shared" si="28"/>
        <v>61008</v>
      </c>
      <c r="AS153" s="293">
        <f t="shared" si="28"/>
        <v>61008</v>
      </c>
      <c r="AT153" s="293">
        <f t="shared" si="28"/>
        <v>61008</v>
      </c>
      <c r="AU153" s="293">
        <f t="shared" si="28"/>
        <v>61008</v>
      </c>
      <c r="AV153" s="293">
        <f t="shared" si="28"/>
        <v>61008</v>
      </c>
      <c r="AW153" s="293">
        <f t="shared" si="28"/>
        <v>61008</v>
      </c>
      <c r="AX153" s="294">
        <f t="shared" si="28"/>
        <v>61008</v>
      </c>
      <c r="AY153" s="295">
        <f>+AY164/1000</f>
        <v>61008</v>
      </c>
      <c r="AZ153" s="274">
        <f t="shared" si="28"/>
        <v>61008</v>
      </c>
      <c r="BA153" s="299">
        <f t="shared" si="28"/>
        <v>61008</v>
      </c>
      <c r="BB153" s="293">
        <f t="shared" si="28"/>
        <v>61008</v>
      </c>
      <c r="BC153" s="293">
        <f t="shared" si="28"/>
        <v>61008</v>
      </c>
      <c r="BD153" s="293">
        <f t="shared" si="28"/>
        <v>61008</v>
      </c>
      <c r="BE153" s="293">
        <f t="shared" si="28"/>
        <v>61008</v>
      </c>
      <c r="BF153" s="293">
        <f t="shared" si="28"/>
        <v>61008</v>
      </c>
      <c r="BG153" s="293">
        <f t="shared" si="28"/>
        <v>61008</v>
      </c>
      <c r="BH153" s="293">
        <f t="shared" si="28"/>
        <v>61008</v>
      </c>
      <c r="BI153" s="293">
        <f t="shared" si="28"/>
        <v>61008</v>
      </c>
      <c r="BJ153" s="274">
        <f t="shared" si="28"/>
        <v>61008</v>
      </c>
      <c r="BK153" s="299">
        <f t="shared" si="28"/>
        <v>61008</v>
      </c>
      <c r="BL153" s="293">
        <f t="shared" si="28"/>
        <v>61008</v>
      </c>
      <c r="BM153" s="293">
        <f t="shared" si="28"/>
        <v>61008</v>
      </c>
      <c r="BN153" s="293">
        <f t="shared" si="28"/>
        <v>61008</v>
      </c>
      <c r="BO153" s="293">
        <f t="shared" si="28"/>
        <v>61008</v>
      </c>
      <c r="BP153" s="293">
        <f t="shared" si="28"/>
        <v>61008</v>
      </c>
      <c r="BQ153" s="293">
        <f t="shared" si="28"/>
        <v>61008</v>
      </c>
      <c r="BR153" s="293">
        <f t="shared" si="28"/>
        <v>61008</v>
      </c>
      <c r="BS153" s="293">
        <f t="shared" si="28"/>
        <v>61008</v>
      </c>
      <c r="BT153" s="274">
        <f t="shared" si="28"/>
        <v>61008</v>
      </c>
      <c r="BU153" s="299">
        <f t="shared" si="28"/>
        <v>61008</v>
      </c>
      <c r="BV153" s="293">
        <f t="shared" si="28"/>
        <v>61008</v>
      </c>
      <c r="BW153" s="293">
        <f t="shared" si="28"/>
        <v>61008</v>
      </c>
      <c r="BX153" s="293">
        <f>+BX164/1000</f>
        <v>61008</v>
      </c>
      <c r="BY153" s="293">
        <f t="shared" ref="BY153" si="29">+BY164/1000</f>
        <v>61008</v>
      </c>
      <c r="BZ153" s="293">
        <f>+BZ164/1000</f>
        <v>61008</v>
      </c>
      <c r="CA153" s="293">
        <f>+CA164/1000</f>
        <v>61008</v>
      </c>
      <c r="CB153" s="293">
        <f t="shared" si="28"/>
        <v>61008</v>
      </c>
      <c r="CC153" s="293">
        <f>+CC164/1000</f>
        <v>61008</v>
      </c>
      <c r="CD153" s="291">
        <f>SUM(C153:CC153)</f>
        <v>4156870.96</v>
      </c>
      <c r="CE153" s="291"/>
    </row>
    <row r="154" spans="1:84" ht="14.25" customHeight="1" thickBot="1" x14ac:dyDescent="0.45">
      <c r="A154" s="731" t="s">
        <v>444</v>
      </c>
      <c r="B154" s="732"/>
      <c r="C154" s="296">
        <f t="shared" ref="C154:F154" si="30">+C180</f>
        <v>0</v>
      </c>
      <c r="D154" s="293">
        <f t="shared" si="30"/>
        <v>0</v>
      </c>
      <c r="E154" s="293">
        <f t="shared" si="30"/>
        <v>0</v>
      </c>
      <c r="F154" s="293">
        <f t="shared" si="30"/>
        <v>0</v>
      </c>
      <c r="G154" s="297">
        <f>+G180</f>
        <v>1198</v>
      </c>
      <c r="H154" s="293">
        <f>+H180</f>
        <v>773.89700000000005</v>
      </c>
      <c r="I154" s="293">
        <f t="shared" ref="I154:BW154" si="31">+I180</f>
        <v>663.98299999999995</v>
      </c>
      <c r="J154" s="293">
        <f t="shared" si="31"/>
        <v>2689.2629999999999</v>
      </c>
      <c r="K154" s="293">
        <f t="shared" si="31"/>
        <v>0</v>
      </c>
      <c r="L154" s="298">
        <f t="shared" si="31"/>
        <v>305.43099999999998</v>
      </c>
      <c r="M154" s="299">
        <f t="shared" si="31"/>
        <v>3354.0940000000001</v>
      </c>
      <c r="N154" s="293">
        <f t="shared" si="31"/>
        <v>105970.624</v>
      </c>
      <c r="O154" s="293">
        <f t="shared" si="31"/>
        <v>-35367.224999999999</v>
      </c>
      <c r="P154" s="293">
        <f t="shared" si="31"/>
        <v>-35881.087</v>
      </c>
      <c r="Q154" s="293">
        <f t="shared" si="31"/>
        <v>-25835.548999999999</v>
      </c>
      <c r="R154" s="293">
        <f>+R180</f>
        <v>1056.654</v>
      </c>
      <c r="S154" s="293">
        <f t="shared" si="31"/>
        <v>2289.84</v>
      </c>
      <c r="T154" s="293">
        <f t="shared" si="31"/>
        <v>1678.1759999999999</v>
      </c>
      <c r="U154" s="293">
        <f t="shared" si="31"/>
        <v>13489.25</v>
      </c>
      <c r="V154" s="298">
        <f t="shared" si="31"/>
        <v>1312.018</v>
      </c>
      <c r="W154" s="299">
        <f t="shared" si="31"/>
        <v>13519.922</v>
      </c>
      <c r="X154" s="293">
        <f t="shared" si="31"/>
        <v>1590.0129999999999</v>
      </c>
      <c r="Y154" s="293">
        <f t="shared" si="31"/>
        <v>1839.617</v>
      </c>
      <c r="Z154" s="293">
        <f t="shared" si="31"/>
        <v>1459.374</v>
      </c>
      <c r="AA154" s="293">
        <f t="shared" si="31"/>
        <v>1454.7919999999999</v>
      </c>
      <c r="AB154" s="293">
        <f>+AB180</f>
        <v>4518.0550000000003</v>
      </c>
      <c r="AC154" s="293">
        <f t="shared" si="31"/>
        <v>2254.19</v>
      </c>
      <c r="AD154" s="293">
        <f t="shared" si="31"/>
        <v>1212.2249999999999</v>
      </c>
      <c r="AE154" s="293">
        <f t="shared" si="31"/>
        <v>1878.663</v>
      </c>
      <c r="AF154" s="298">
        <f t="shared" si="31"/>
        <v>1651.537</v>
      </c>
      <c r="AG154" s="299">
        <f t="shared" si="31"/>
        <v>709.93399999999997</v>
      </c>
      <c r="AH154" s="293">
        <f t="shared" si="31"/>
        <v>14411.289000000001</v>
      </c>
      <c r="AI154" s="293">
        <f t="shared" si="31"/>
        <v>-5073.5559999999996</v>
      </c>
      <c r="AJ154" s="293">
        <f t="shared" si="31"/>
        <v>15.348000000000001</v>
      </c>
      <c r="AK154" s="293">
        <f t="shared" si="31"/>
        <v>46.773000000000003</v>
      </c>
      <c r="AL154" s="293">
        <f>+AL180</f>
        <v>295.63299999999998</v>
      </c>
      <c r="AM154" s="293">
        <f>+AM180</f>
        <v>1305.4010000000001</v>
      </c>
      <c r="AN154" s="293">
        <f>+AN180</f>
        <v>2969.8150000000001</v>
      </c>
      <c r="AO154" s="293">
        <f t="shared" si="31"/>
        <v>2200.933</v>
      </c>
      <c r="AP154" s="298">
        <f t="shared" si="31"/>
        <v>4525.3890000000001</v>
      </c>
      <c r="AQ154" s="299">
        <f t="shared" si="31"/>
        <v>2084.3409999999999</v>
      </c>
      <c r="AR154" s="293">
        <f t="shared" si="31"/>
        <v>2489.7649999999999</v>
      </c>
      <c r="AS154" s="293">
        <f t="shared" si="31"/>
        <v>6191.9</v>
      </c>
      <c r="AT154" s="293">
        <f t="shared" si="31"/>
        <v>2566.1289999999999</v>
      </c>
      <c r="AU154" s="293">
        <f t="shared" si="31"/>
        <v>1400.088</v>
      </c>
      <c r="AV154" s="293">
        <f>+AV180</f>
        <v>5122.6499999999996</v>
      </c>
      <c r="AW154" s="296">
        <f t="shared" si="31"/>
        <v>2643.6880000000001</v>
      </c>
      <c r="AX154" s="294">
        <f t="shared" si="31"/>
        <v>1840.85</v>
      </c>
      <c r="AY154" s="295">
        <f t="shared" si="31"/>
        <v>4275.7950000000001</v>
      </c>
      <c r="AZ154" s="298">
        <f t="shared" si="31"/>
        <v>2500</v>
      </c>
      <c r="BA154" s="299">
        <f t="shared" si="31"/>
        <v>2500</v>
      </c>
      <c r="BB154" s="293">
        <f t="shared" si="31"/>
        <v>2500</v>
      </c>
      <c r="BC154" s="293">
        <f t="shared" si="31"/>
        <v>2500</v>
      </c>
      <c r="BD154" s="293">
        <f t="shared" si="31"/>
        <v>2500</v>
      </c>
      <c r="BE154" s="293">
        <f t="shared" si="31"/>
        <v>2500</v>
      </c>
      <c r="BF154" s="293">
        <f>+BF180</f>
        <v>2500</v>
      </c>
      <c r="BG154" s="293">
        <f t="shared" si="31"/>
        <v>2500</v>
      </c>
      <c r="BH154" s="293">
        <f t="shared" si="31"/>
        <v>2500</v>
      </c>
      <c r="BI154" s="293">
        <f t="shared" si="31"/>
        <v>2500</v>
      </c>
      <c r="BJ154" s="298">
        <f t="shared" si="31"/>
        <v>2500</v>
      </c>
      <c r="BK154" s="299">
        <f t="shared" si="31"/>
        <v>2500</v>
      </c>
      <c r="BL154" s="293">
        <f t="shared" si="31"/>
        <v>2500</v>
      </c>
      <c r="BM154" s="293">
        <f t="shared" si="31"/>
        <v>2500</v>
      </c>
      <c r="BN154" s="293">
        <f t="shared" si="31"/>
        <v>2500</v>
      </c>
      <c r="BO154" s="293">
        <f t="shared" si="31"/>
        <v>2500</v>
      </c>
      <c r="BP154" s="293">
        <f>+BP180</f>
        <v>2500</v>
      </c>
      <c r="BQ154" s="293">
        <f t="shared" si="31"/>
        <v>2500</v>
      </c>
      <c r="BR154" s="293">
        <f t="shared" si="31"/>
        <v>2500</v>
      </c>
      <c r="BS154" s="293">
        <f t="shared" si="31"/>
        <v>2500</v>
      </c>
      <c r="BT154" s="298">
        <f t="shared" si="31"/>
        <v>2500</v>
      </c>
      <c r="BU154" s="299">
        <f t="shared" si="31"/>
        <v>2500</v>
      </c>
      <c r="BV154" s="293">
        <f t="shared" si="31"/>
        <v>2500</v>
      </c>
      <c r="BW154" s="293">
        <f t="shared" si="31"/>
        <v>2500</v>
      </c>
      <c r="BX154" s="293">
        <f t="shared" ref="BX154:CC154" si="32">+BX180</f>
        <v>2500</v>
      </c>
      <c r="BY154" s="293">
        <f t="shared" si="32"/>
        <v>2500</v>
      </c>
      <c r="BZ154" s="293">
        <f t="shared" si="32"/>
        <v>2500</v>
      </c>
      <c r="CA154" s="293">
        <f t="shared" si="32"/>
        <v>2500</v>
      </c>
      <c r="CB154" s="293">
        <f t="shared" si="32"/>
        <v>2500</v>
      </c>
      <c r="CC154" s="293">
        <f t="shared" si="32"/>
        <v>2500</v>
      </c>
      <c r="CD154" s="291">
        <f>SUM(C154:CC154)</f>
        <v>194097.92200000002</v>
      </c>
      <c r="CE154" s="291"/>
    </row>
    <row r="155" spans="1:84" ht="14.25" customHeight="1" thickTop="1" x14ac:dyDescent="0.4">
      <c r="A155" s="733" t="s">
        <v>823</v>
      </c>
      <c r="B155" s="734"/>
      <c r="C155" s="300">
        <f>+C154+C152+C153</f>
        <v>992</v>
      </c>
      <c r="D155" s="301">
        <f>SUM(D153:D154)</f>
        <v>2050</v>
      </c>
      <c r="E155" s="301">
        <f>SUM(E153:E154)</f>
        <v>1860</v>
      </c>
      <c r="F155" s="301">
        <f>SUM(F153:F154)</f>
        <v>1860</v>
      </c>
      <c r="G155" s="301">
        <f t="shared" ref="G155:I155" si="33">SUM(G153:G154)</f>
        <v>3058</v>
      </c>
      <c r="H155" s="301">
        <f>SUM(H153:H154)</f>
        <v>7996.8969999999999</v>
      </c>
      <c r="I155" s="301">
        <f t="shared" si="33"/>
        <v>10920.383</v>
      </c>
      <c r="J155" s="301">
        <f>SUM(J153:J154)</f>
        <v>12945.663</v>
      </c>
      <c r="K155" s="301">
        <f t="shared" ref="K155:BV155" si="34">SUM(K153:K154)</f>
        <v>19651.2</v>
      </c>
      <c r="L155" s="600">
        <f t="shared" si="34"/>
        <v>19956.631000000001</v>
      </c>
      <c r="M155" s="599">
        <f t="shared" si="34"/>
        <v>44412.353999999999</v>
      </c>
      <c r="N155" s="301">
        <f t="shared" si="34"/>
        <v>155260.62400000001</v>
      </c>
      <c r="O155" s="301">
        <f t="shared" si="34"/>
        <v>13922.775000000001</v>
      </c>
      <c r="P155" s="301">
        <f t="shared" si="34"/>
        <v>13408.913</v>
      </c>
      <c r="Q155" s="301">
        <f t="shared" si="34"/>
        <v>23454.451000000001</v>
      </c>
      <c r="R155" s="301">
        <f t="shared" si="34"/>
        <v>50346.654000000002</v>
      </c>
      <c r="S155" s="301">
        <f t="shared" si="34"/>
        <v>51579.839999999997</v>
      </c>
      <c r="T155" s="301">
        <f t="shared" si="34"/>
        <v>50968.175999999999</v>
      </c>
      <c r="U155" s="301">
        <f t="shared" si="34"/>
        <v>62779.25</v>
      </c>
      <c r="V155" s="301">
        <f t="shared" si="34"/>
        <v>50602.017999999996</v>
      </c>
      <c r="W155" s="301">
        <f t="shared" si="34"/>
        <v>71598.422000000006</v>
      </c>
      <c r="X155" s="301">
        <f t="shared" si="34"/>
        <v>62598.012999999999</v>
      </c>
      <c r="Y155" s="301">
        <f t="shared" si="34"/>
        <v>62847.616999999998</v>
      </c>
      <c r="Z155" s="301">
        <f t="shared" si="34"/>
        <v>62467.374000000003</v>
      </c>
      <c r="AA155" s="301">
        <f t="shared" si="34"/>
        <v>62462.792000000001</v>
      </c>
      <c r="AB155" s="301">
        <f t="shared" si="34"/>
        <v>65526.055</v>
      </c>
      <c r="AC155" s="301">
        <f t="shared" si="34"/>
        <v>63262.19</v>
      </c>
      <c r="AD155" s="301">
        <f t="shared" si="34"/>
        <v>62220.224999999999</v>
      </c>
      <c r="AE155" s="301">
        <f t="shared" si="34"/>
        <v>62886.663</v>
      </c>
      <c r="AF155" s="600">
        <f t="shared" si="34"/>
        <v>62659.536999999997</v>
      </c>
      <c r="AG155" s="599">
        <f t="shared" si="34"/>
        <v>61717.934000000001</v>
      </c>
      <c r="AH155" s="301">
        <f t="shared" si="34"/>
        <v>75419.289000000004</v>
      </c>
      <c r="AI155" s="301">
        <f t="shared" si="34"/>
        <v>55934.444000000003</v>
      </c>
      <c r="AJ155" s="301">
        <f t="shared" si="34"/>
        <v>61023.347999999998</v>
      </c>
      <c r="AK155" s="301">
        <f t="shared" si="34"/>
        <v>61054.773000000001</v>
      </c>
      <c r="AL155" s="301">
        <f t="shared" si="34"/>
        <v>61303.633000000002</v>
      </c>
      <c r="AM155" s="301">
        <f t="shared" si="34"/>
        <v>62313.400999999998</v>
      </c>
      <c r="AN155" s="301">
        <f t="shared" si="34"/>
        <v>63977.815000000002</v>
      </c>
      <c r="AO155" s="301">
        <f t="shared" si="34"/>
        <v>63208.932999999997</v>
      </c>
      <c r="AP155" s="600">
        <f t="shared" si="34"/>
        <v>65533.389000000003</v>
      </c>
      <c r="AQ155" s="599">
        <f t="shared" si="34"/>
        <v>63092.341</v>
      </c>
      <c r="AR155" s="301">
        <f t="shared" si="34"/>
        <v>63497.764999999999</v>
      </c>
      <c r="AS155" s="301">
        <f t="shared" si="34"/>
        <v>67199.899999999994</v>
      </c>
      <c r="AT155" s="301">
        <f t="shared" si="34"/>
        <v>63574.129000000001</v>
      </c>
      <c r="AU155" s="301">
        <f t="shared" si="34"/>
        <v>62408.088000000003</v>
      </c>
      <c r="AV155" s="301">
        <f t="shared" si="34"/>
        <v>66130.649999999994</v>
      </c>
      <c r="AW155" s="301">
        <f t="shared" si="34"/>
        <v>63651.688000000002</v>
      </c>
      <c r="AX155" s="594">
        <f t="shared" si="34"/>
        <v>62848.85</v>
      </c>
      <c r="AY155" s="302">
        <f>SUM(AY153:AY154)</f>
        <v>65283.794999999998</v>
      </c>
      <c r="AZ155" s="600">
        <f t="shared" si="34"/>
        <v>63508</v>
      </c>
      <c r="BA155" s="599">
        <f t="shared" si="34"/>
        <v>63508</v>
      </c>
      <c r="BB155" s="301">
        <f t="shared" si="34"/>
        <v>63508</v>
      </c>
      <c r="BC155" s="301">
        <f t="shared" si="34"/>
        <v>63508</v>
      </c>
      <c r="BD155" s="301">
        <f t="shared" si="34"/>
        <v>63508</v>
      </c>
      <c r="BE155" s="301">
        <f t="shared" si="34"/>
        <v>63508</v>
      </c>
      <c r="BF155" s="301">
        <f t="shared" si="34"/>
        <v>63508</v>
      </c>
      <c r="BG155" s="301">
        <f t="shared" si="34"/>
        <v>63508</v>
      </c>
      <c r="BH155" s="301">
        <f t="shared" si="34"/>
        <v>63508</v>
      </c>
      <c r="BI155" s="301">
        <f t="shared" si="34"/>
        <v>63508</v>
      </c>
      <c r="BJ155" s="600">
        <f t="shared" si="34"/>
        <v>63508</v>
      </c>
      <c r="BK155" s="599">
        <f t="shared" si="34"/>
        <v>63508</v>
      </c>
      <c r="BL155" s="301">
        <f t="shared" si="34"/>
        <v>63508</v>
      </c>
      <c r="BM155" s="301">
        <f t="shared" si="34"/>
        <v>63508</v>
      </c>
      <c r="BN155" s="301">
        <f t="shared" si="34"/>
        <v>63508</v>
      </c>
      <c r="BO155" s="301">
        <f t="shared" si="34"/>
        <v>63508</v>
      </c>
      <c r="BP155" s="301">
        <f t="shared" si="34"/>
        <v>63508</v>
      </c>
      <c r="BQ155" s="301">
        <f t="shared" si="34"/>
        <v>63508</v>
      </c>
      <c r="BR155" s="301">
        <f t="shared" si="34"/>
        <v>63508</v>
      </c>
      <c r="BS155" s="301">
        <f t="shared" si="34"/>
        <v>63508</v>
      </c>
      <c r="BT155" s="600">
        <f t="shared" si="34"/>
        <v>63508</v>
      </c>
      <c r="BU155" s="599">
        <f t="shared" si="34"/>
        <v>63508</v>
      </c>
      <c r="BV155" s="301">
        <f t="shared" si="34"/>
        <v>63508</v>
      </c>
      <c r="BW155" s="301">
        <f t="shared" ref="BW155:CC155" si="35">SUM(BW153:BW154)</f>
        <v>63508</v>
      </c>
      <c r="BX155" s="301">
        <f t="shared" si="35"/>
        <v>63508</v>
      </c>
      <c r="BY155" s="301">
        <f t="shared" si="35"/>
        <v>63508</v>
      </c>
      <c r="BZ155" s="301">
        <f t="shared" si="35"/>
        <v>63508</v>
      </c>
      <c r="CA155" s="301">
        <f t="shared" si="35"/>
        <v>63508</v>
      </c>
      <c r="CB155" s="301">
        <f t="shared" si="35"/>
        <v>63508</v>
      </c>
      <c r="CC155" s="301">
        <f t="shared" si="35"/>
        <v>63508</v>
      </c>
      <c r="CD155" s="303">
        <f>SUM(C155:CC155)</f>
        <v>4350968.8819999993</v>
      </c>
      <c r="CE155" s="303"/>
    </row>
    <row r="156" spans="1:84" ht="14.25" customHeight="1" x14ac:dyDescent="0.4">
      <c r="A156" s="735" t="s">
        <v>446</v>
      </c>
      <c r="B156" s="736"/>
      <c r="C156" s="304">
        <f>+C155</f>
        <v>992</v>
      </c>
      <c r="D156" s="293">
        <f>D155+C156</f>
        <v>3042</v>
      </c>
      <c r="E156" s="293">
        <f>E155+D156</f>
        <v>4902</v>
      </c>
      <c r="F156" s="293">
        <f t="shared" ref="F156:G156" si="36">F155+E156</f>
        <v>6762</v>
      </c>
      <c r="G156" s="293">
        <f t="shared" si="36"/>
        <v>9820</v>
      </c>
      <c r="H156" s="293">
        <f>H155+G156</f>
        <v>17816.897000000001</v>
      </c>
      <c r="I156" s="293">
        <f>I155+H156</f>
        <v>28737.279999999999</v>
      </c>
      <c r="J156" s="293">
        <f t="shared" ref="J156" si="37">J155+I156</f>
        <v>41682.942999999999</v>
      </c>
      <c r="K156" s="293">
        <f>K155+J156</f>
        <v>61334.142999999996</v>
      </c>
      <c r="L156" s="298">
        <f t="shared" ref="L156:BR156" si="38">L155+K156</f>
        <v>81290.774000000005</v>
      </c>
      <c r="M156" s="299">
        <f>M155+L156</f>
        <v>125703.128</v>
      </c>
      <c r="N156" s="293">
        <f t="shared" si="38"/>
        <v>280963.75199999998</v>
      </c>
      <c r="O156" s="293">
        <f t="shared" si="38"/>
        <v>294886.527</v>
      </c>
      <c r="P156" s="293">
        <f t="shared" si="38"/>
        <v>308295.44</v>
      </c>
      <c r="Q156" s="293">
        <f t="shared" si="38"/>
        <v>331749.891</v>
      </c>
      <c r="R156" s="293">
        <f t="shared" si="38"/>
        <v>382096.54499999998</v>
      </c>
      <c r="S156" s="293">
        <f t="shared" si="38"/>
        <v>433676.38500000001</v>
      </c>
      <c r="T156" s="293">
        <f t="shared" si="38"/>
        <v>484644.56099999999</v>
      </c>
      <c r="U156" s="293">
        <f t="shared" si="38"/>
        <v>547423.81099999999</v>
      </c>
      <c r="V156" s="298">
        <f t="shared" si="38"/>
        <v>598025.82900000003</v>
      </c>
      <c r="W156" s="299">
        <f t="shared" si="38"/>
        <v>669624.25100000005</v>
      </c>
      <c r="X156" s="293">
        <f t="shared" si="38"/>
        <v>732222.26400000008</v>
      </c>
      <c r="Y156" s="293">
        <f t="shared" si="38"/>
        <v>795069.88100000005</v>
      </c>
      <c r="Z156" s="293">
        <f t="shared" si="38"/>
        <v>857537.255</v>
      </c>
      <c r="AA156" s="293">
        <f t="shared" si="38"/>
        <v>920000.04700000002</v>
      </c>
      <c r="AB156" s="293">
        <f t="shared" si="38"/>
        <v>985526.10200000007</v>
      </c>
      <c r="AC156" s="293">
        <f t="shared" si="38"/>
        <v>1048788.2920000001</v>
      </c>
      <c r="AD156" s="293">
        <f t="shared" si="38"/>
        <v>1111008.5170000002</v>
      </c>
      <c r="AE156" s="293">
        <f t="shared" si="38"/>
        <v>1173895.1800000002</v>
      </c>
      <c r="AF156" s="298">
        <f t="shared" si="38"/>
        <v>1236554.7170000002</v>
      </c>
      <c r="AG156" s="299">
        <f t="shared" si="38"/>
        <v>1298272.6510000001</v>
      </c>
      <c r="AH156" s="293">
        <f t="shared" si="38"/>
        <v>1373691.9400000002</v>
      </c>
      <c r="AI156" s="293">
        <f t="shared" si="38"/>
        <v>1429626.3840000001</v>
      </c>
      <c r="AJ156" s="293">
        <f t="shared" si="38"/>
        <v>1490649.7320000001</v>
      </c>
      <c r="AK156" s="293">
        <f t="shared" si="38"/>
        <v>1551704.5050000001</v>
      </c>
      <c r="AL156" s="293">
        <f t="shared" si="38"/>
        <v>1613008.138</v>
      </c>
      <c r="AM156" s="293">
        <f t="shared" si="38"/>
        <v>1675321.5390000001</v>
      </c>
      <c r="AN156" s="293">
        <f t="shared" si="38"/>
        <v>1739299.3540000001</v>
      </c>
      <c r="AO156" s="293">
        <f t="shared" si="38"/>
        <v>1802508.287</v>
      </c>
      <c r="AP156" s="298">
        <f t="shared" si="38"/>
        <v>1868041.676</v>
      </c>
      <c r="AQ156" s="299">
        <f t="shared" si="38"/>
        <v>1931134.017</v>
      </c>
      <c r="AR156" s="293">
        <f t="shared" si="38"/>
        <v>1994631.7819999999</v>
      </c>
      <c r="AS156" s="293">
        <f t="shared" si="38"/>
        <v>2061831.6819999998</v>
      </c>
      <c r="AT156" s="293">
        <f t="shared" si="38"/>
        <v>2125405.8109999998</v>
      </c>
      <c r="AU156" s="293">
        <f t="shared" si="38"/>
        <v>2187813.8989999997</v>
      </c>
      <c r="AV156" s="293">
        <f t="shared" si="38"/>
        <v>2253944.5489999996</v>
      </c>
      <c r="AW156" s="293">
        <f t="shared" si="38"/>
        <v>2317596.2369999997</v>
      </c>
      <c r="AX156" s="595">
        <f>AX155+AW156</f>
        <v>2380445.0869999998</v>
      </c>
      <c r="AY156" s="295">
        <f t="shared" si="38"/>
        <v>2445728.8819999998</v>
      </c>
      <c r="AZ156" s="298">
        <f t="shared" si="38"/>
        <v>2509236.8819999998</v>
      </c>
      <c r="BA156" s="299">
        <f t="shared" si="38"/>
        <v>2572744.8819999998</v>
      </c>
      <c r="BB156" s="293">
        <f t="shared" si="38"/>
        <v>2636252.8819999998</v>
      </c>
      <c r="BC156" s="293">
        <f t="shared" si="38"/>
        <v>2699760.8819999998</v>
      </c>
      <c r="BD156" s="293">
        <f t="shared" si="38"/>
        <v>2763268.8819999998</v>
      </c>
      <c r="BE156" s="293">
        <f t="shared" si="38"/>
        <v>2826776.8819999998</v>
      </c>
      <c r="BF156" s="293">
        <f t="shared" si="38"/>
        <v>2890284.8819999998</v>
      </c>
      <c r="BG156" s="293">
        <f t="shared" si="38"/>
        <v>2953792.8819999998</v>
      </c>
      <c r="BH156" s="293">
        <f t="shared" si="38"/>
        <v>3017300.8819999998</v>
      </c>
      <c r="BI156" s="293">
        <f t="shared" si="38"/>
        <v>3080808.8819999998</v>
      </c>
      <c r="BJ156" s="298">
        <f t="shared" si="38"/>
        <v>3144316.8819999998</v>
      </c>
      <c r="BK156" s="299">
        <f t="shared" si="38"/>
        <v>3207824.8819999998</v>
      </c>
      <c r="BL156" s="293">
        <f t="shared" si="38"/>
        <v>3271332.8819999998</v>
      </c>
      <c r="BM156" s="293">
        <f t="shared" si="38"/>
        <v>3334840.8819999998</v>
      </c>
      <c r="BN156" s="293">
        <f t="shared" si="38"/>
        <v>3398348.8819999998</v>
      </c>
      <c r="BO156" s="293">
        <f t="shared" si="38"/>
        <v>3461856.8819999998</v>
      </c>
      <c r="BP156" s="293">
        <f t="shared" si="38"/>
        <v>3525364.8819999998</v>
      </c>
      <c r="BQ156" s="293">
        <f t="shared" si="38"/>
        <v>3588872.8819999998</v>
      </c>
      <c r="BR156" s="293">
        <f t="shared" si="38"/>
        <v>3652380.8819999998</v>
      </c>
      <c r="BS156" s="293">
        <f>BS155+BR156</f>
        <v>3715888.8819999998</v>
      </c>
      <c r="BT156" s="298">
        <f>BT155+BS156</f>
        <v>3779396.8819999998</v>
      </c>
      <c r="BU156" s="299">
        <f>BU155+BT156</f>
        <v>3842904.8819999998</v>
      </c>
      <c r="BV156" s="293">
        <f t="shared" ref="BV156:BZ156" si="39">BV155+BU156</f>
        <v>3906412.8819999998</v>
      </c>
      <c r="BW156" s="293">
        <f t="shared" si="39"/>
        <v>3969920.8819999998</v>
      </c>
      <c r="BX156" s="293">
        <f t="shared" si="39"/>
        <v>4033428.8819999998</v>
      </c>
      <c r="BY156" s="293">
        <f>BY155+BX156</f>
        <v>4096936.8819999998</v>
      </c>
      <c r="BZ156" s="293">
        <f t="shared" si="39"/>
        <v>4160444.8819999998</v>
      </c>
      <c r="CA156" s="293">
        <f>CA155+BZ156</f>
        <v>4223952.8819999993</v>
      </c>
      <c r="CB156" s="293">
        <f>CB155+CA156</f>
        <v>4287460.8819999993</v>
      </c>
      <c r="CC156" s="293">
        <f>CC155+CB156</f>
        <v>4350968.8819999993</v>
      </c>
      <c r="CD156" s="305" t="s">
        <v>437</v>
      </c>
      <c r="CE156" s="305" t="s">
        <v>437</v>
      </c>
    </row>
    <row r="157" spans="1:84" ht="14.25" customHeight="1" thickBot="1" x14ac:dyDescent="0.45">
      <c r="A157" s="737" t="s">
        <v>807</v>
      </c>
      <c r="B157" s="738"/>
      <c r="C157" s="306">
        <f>+C156-C146</f>
        <v>992</v>
      </c>
      <c r="D157" s="307">
        <f>+D156-D146</f>
        <v>3042</v>
      </c>
      <c r="E157" s="307">
        <f t="shared" ref="E157:F157" si="40">+E156-E146</f>
        <v>4902</v>
      </c>
      <c r="F157" s="307">
        <f t="shared" si="40"/>
        <v>6762</v>
      </c>
      <c r="G157" s="307">
        <f>+G156-G146</f>
        <v>9820</v>
      </c>
      <c r="H157" s="307">
        <f>+H156-H146</f>
        <v>13229.897000000001</v>
      </c>
      <c r="I157" s="307">
        <f>+I156-I146</f>
        <v>23750.28</v>
      </c>
      <c r="J157" s="307">
        <f t="shared" ref="J157:AC157" si="41">+J156-J146</f>
        <v>28697.942999999999</v>
      </c>
      <c r="K157" s="307">
        <f t="shared" si="41"/>
        <v>44700.142999999996</v>
      </c>
      <c r="L157" s="308">
        <f t="shared" si="41"/>
        <v>48634.774000000005</v>
      </c>
      <c r="M157" s="309">
        <f>+M156-M146</f>
        <v>87548.127999999997</v>
      </c>
      <c r="N157" s="307">
        <f t="shared" si="41"/>
        <v>33744.751999999979</v>
      </c>
      <c r="O157" s="307">
        <f t="shared" si="41"/>
        <v>44024.527000000002</v>
      </c>
      <c r="P157" s="307">
        <f t="shared" si="41"/>
        <v>56174.44</v>
      </c>
      <c r="Q157" s="307">
        <f>+Q156-Q146</f>
        <v>65304.891000000003</v>
      </c>
      <c r="R157" s="307">
        <f t="shared" si="41"/>
        <v>111379.54499999998</v>
      </c>
      <c r="S157" s="307">
        <f t="shared" si="41"/>
        <v>161107.38500000001</v>
      </c>
      <c r="T157" s="307">
        <f t="shared" si="41"/>
        <v>176327.56099999999</v>
      </c>
      <c r="U157" s="307">
        <f t="shared" si="41"/>
        <v>30396.810999999987</v>
      </c>
      <c r="V157" s="308">
        <f t="shared" si="41"/>
        <v>66312.829000000027</v>
      </c>
      <c r="W157" s="309">
        <f t="shared" si="41"/>
        <v>89862.251000000047</v>
      </c>
      <c r="X157" s="307">
        <f t="shared" si="41"/>
        <v>145361.26400000008</v>
      </c>
      <c r="Y157" s="307">
        <f t="shared" si="41"/>
        <v>185703.88100000005</v>
      </c>
      <c r="Z157" s="307">
        <f t="shared" si="41"/>
        <v>174465.255</v>
      </c>
      <c r="AA157" s="307">
        <f t="shared" si="41"/>
        <v>194938.04700000002</v>
      </c>
      <c r="AB157" s="307">
        <f t="shared" si="41"/>
        <v>241722.10200000007</v>
      </c>
      <c r="AC157" s="307">
        <f t="shared" si="41"/>
        <v>289665.29200000013</v>
      </c>
      <c r="AD157" s="307">
        <f>+AD156-AD146</f>
        <v>333675.51700000023</v>
      </c>
      <c r="AE157" s="307">
        <f t="shared" ref="AE157:AU157" si="42">+AE156-AE146</f>
        <v>370403.18000000017</v>
      </c>
      <c r="AF157" s="308">
        <f t="shared" si="42"/>
        <v>176737.71700000018</v>
      </c>
      <c r="AG157" s="309">
        <f t="shared" si="42"/>
        <v>226843.65100000007</v>
      </c>
      <c r="AH157" s="307">
        <f t="shared" si="42"/>
        <v>266928.94000000018</v>
      </c>
      <c r="AI157" s="307">
        <f t="shared" si="42"/>
        <v>299150.38400000008</v>
      </c>
      <c r="AJ157" s="307">
        <f t="shared" si="42"/>
        <v>351350.73200000008</v>
      </c>
      <c r="AK157" s="307">
        <f t="shared" si="42"/>
        <v>357775.50500000012</v>
      </c>
      <c r="AL157" s="307">
        <f t="shared" si="42"/>
        <v>347177.13800000004</v>
      </c>
      <c r="AM157" s="307">
        <f t="shared" si="42"/>
        <v>374727.53900000011</v>
      </c>
      <c r="AN157" s="307">
        <f t="shared" si="42"/>
        <v>374932.54399999999</v>
      </c>
      <c r="AO157" s="307">
        <f t="shared" si="42"/>
        <v>423625.47699999996</v>
      </c>
      <c r="AP157" s="308">
        <f t="shared" si="42"/>
        <v>480281.86599999992</v>
      </c>
      <c r="AQ157" s="306">
        <f t="shared" si="42"/>
        <v>533349.20699999994</v>
      </c>
      <c r="AR157" s="309">
        <f t="shared" si="42"/>
        <v>478312.97199999983</v>
      </c>
      <c r="AS157" s="307">
        <f>+AS156-AS146</f>
        <v>395905.87199999974</v>
      </c>
      <c r="AT157" s="307">
        <f t="shared" si="42"/>
        <v>432250.0009999997</v>
      </c>
      <c r="AU157" s="307">
        <f t="shared" si="42"/>
        <v>410177.08899999969</v>
      </c>
      <c r="AV157" s="308">
        <f>+AV156-AV146</f>
        <v>432454.73899999959</v>
      </c>
      <c r="AW157" s="306">
        <f>+AW156-AW146</f>
        <v>179241.42699999968</v>
      </c>
      <c r="AX157" s="596">
        <f>+AX156-AX146</f>
        <v>216790.27699999977</v>
      </c>
      <c r="AY157" s="310">
        <f>+AY156-AY146</f>
        <v>248464.07199999969</v>
      </c>
      <c r="AZ157" s="308">
        <f t="shared" ref="AZ157:BT157" si="43">+AZ156-AZ146</f>
        <v>294992.07199999969</v>
      </c>
      <c r="BA157" s="309">
        <f>+BA156-BA146</f>
        <v>238150.07199999969</v>
      </c>
      <c r="BB157" s="307">
        <f>+BB156-BB146</f>
        <v>282478.07199999969</v>
      </c>
      <c r="BC157" s="307">
        <f>+BC156-BC146</f>
        <v>335186.07199999969</v>
      </c>
      <c r="BD157" s="307">
        <f t="shared" si="43"/>
        <v>387514.07199999969</v>
      </c>
      <c r="BE157" s="307">
        <f t="shared" si="43"/>
        <v>196022.07199999969</v>
      </c>
      <c r="BF157" s="307">
        <f t="shared" si="43"/>
        <v>241650.07199999969</v>
      </c>
      <c r="BG157" s="307">
        <f t="shared" si="43"/>
        <v>294458.07199999969</v>
      </c>
      <c r="BH157" s="307">
        <f t="shared" si="43"/>
        <v>341136.07199999969</v>
      </c>
      <c r="BI157" s="307">
        <f>+BI156-BI146</f>
        <v>395644.07199999969</v>
      </c>
      <c r="BJ157" s="308">
        <f>+BJ156-BJ146</f>
        <v>35772.071999999695</v>
      </c>
      <c r="BK157" s="309">
        <f t="shared" si="43"/>
        <v>86180.071999999695</v>
      </c>
      <c r="BL157" s="307">
        <f>+BL156-BL146</f>
        <v>124108.07199999969</v>
      </c>
      <c r="BM157" s="307">
        <f t="shared" si="43"/>
        <v>179116.07199999969</v>
      </c>
      <c r="BN157" s="307">
        <f t="shared" si="43"/>
        <v>230944.07199999969</v>
      </c>
      <c r="BO157" s="307">
        <f>+BO156-BO146</f>
        <v>271002.07199999969</v>
      </c>
      <c r="BP157" s="307">
        <f t="shared" si="43"/>
        <v>320120.07199999969</v>
      </c>
      <c r="BQ157" s="309">
        <f t="shared" si="43"/>
        <v>125928.07199999969</v>
      </c>
      <c r="BR157" s="307">
        <f t="shared" si="43"/>
        <v>171056.07199999969</v>
      </c>
      <c r="BS157" s="307">
        <f t="shared" si="43"/>
        <v>212764.07199999969</v>
      </c>
      <c r="BT157" s="308">
        <f t="shared" si="43"/>
        <v>261692.07199999969</v>
      </c>
      <c r="BU157" s="309">
        <f t="shared" ref="BU157:CC157" si="44">+BU156-BU146</f>
        <v>315900.07199999969</v>
      </c>
      <c r="BV157" s="307">
        <f t="shared" si="44"/>
        <v>364378.07199999969</v>
      </c>
      <c r="BW157" s="307">
        <f t="shared" si="44"/>
        <v>410086.07199999969</v>
      </c>
      <c r="BX157" s="307">
        <f t="shared" si="44"/>
        <v>389614.07199999969</v>
      </c>
      <c r="BY157" s="307">
        <f t="shared" si="44"/>
        <v>430722.07199999969</v>
      </c>
      <c r="BZ157" s="307">
        <f t="shared" si="44"/>
        <v>478850.07199999969</v>
      </c>
      <c r="CA157" s="307">
        <f t="shared" si="44"/>
        <v>531658.07199999923</v>
      </c>
      <c r="CB157" s="307">
        <f t="shared" si="44"/>
        <v>583286.07199999923</v>
      </c>
      <c r="CC157" s="308">
        <f t="shared" si="44"/>
        <v>132034.07199999876</v>
      </c>
      <c r="CD157" s="311" t="s">
        <v>437</v>
      </c>
      <c r="CE157" s="311" t="s">
        <v>437</v>
      </c>
    </row>
    <row r="158" spans="1:84" s="410" customFormat="1" ht="14.25" customHeight="1" x14ac:dyDescent="0.4">
      <c r="A158" s="567"/>
      <c r="B158" s="568"/>
      <c r="C158" s="569"/>
      <c r="D158" s="569"/>
      <c r="E158" s="569"/>
      <c r="F158" s="569"/>
      <c r="G158" s="569"/>
      <c r="H158" s="569"/>
      <c r="I158" s="569"/>
      <c r="J158" s="569"/>
      <c r="K158" s="593"/>
      <c r="L158" s="569"/>
      <c r="M158" s="569"/>
      <c r="N158" s="569"/>
      <c r="O158" s="569"/>
      <c r="P158" s="569"/>
      <c r="Q158" s="569"/>
      <c r="R158" s="569"/>
      <c r="S158" s="569"/>
      <c r="T158" s="569"/>
      <c r="U158" s="569"/>
      <c r="V158" s="569"/>
      <c r="W158" s="569"/>
      <c r="X158" s="569"/>
      <c r="Y158" s="569"/>
      <c r="Z158" s="569"/>
      <c r="AA158" s="569"/>
      <c r="AB158" s="569"/>
      <c r="AC158" s="569"/>
      <c r="AD158" s="569"/>
      <c r="AE158" s="569"/>
      <c r="AF158" s="569"/>
      <c r="AG158" s="569"/>
      <c r="AH158" s="569"/>
      <c r="AI158" s="569"/>
      <c r="AJ158" s="569"/>
      <c r="AK158" s="569"/>
      <c r="AL158" s="569"/>
      <c r="AM158" s="569"/>
      <c r="AN158" s="569"/>
      <c r="AO158" s="569"/>
      <c r="AP158" s="569"/>
      <c r="AQ158" s="569"/>
      <c r="AR158" s="569"/>
      <c r="AS158" s="569"/>
      <c r="AT158" s="569"/>
      <c r="AU158" s="569"/>
      <c r="AV158" s="569"/>
      <c r="AW158" s="569"/>
      <c r="AX158" s="569"/>
      <c r="AY158" s="597"/>
      <c r="AZ158" s="569"/>
      <c r="BA158" s="569"/>
      <c r="BB158" s="569"/>
      <c r="BC158" s="569"/>
      <c r="BD158" s="569"/>
      <c r="BE158" s="569"/>
      <c r="BF158" s="569"/>
      <c r="BG158" s="569"/>
      <c r="BH158" s="569"/>
      <c r="BI158" s="569"/>
      <c r="BJ158" s="569"/>
      <c r="BK158" s="569"/>
      <c r="BL158" s="569"/>
      <c r="BM158" s="569"/>
      <c r="BN158" s="569"/>
      <c r="BO158" s="569"/>
      <c r="BP158" s="569"/>
      <c r="BQ158" s="569"/>
      <c r="BR158" s="569"/>
      <c r="BS158" s="569"/>
      <c r="BT158" s="569"/>
      <c r="BU158" s="569"/>
      <c r="BV158" s="569"/>
      <c r="BW158" s="569"/>
      <c r="BX158" s="569"/>
      <c r="BY158" s="569"/>
      <c r="BZ158" s="569"/>
      <c r="CA158" s="569"/>
      <c r="CB158" s="569"/>
      <c r="CC158" s="569"/>
      <c r="CD158" s="312"/>
      <c r="CE158" s="312"/>
    </row>
    <row r="159" spans="1:84" ht="20.25" customHeight="1" thickBot="1" x14ac:dyDescent="0.45">
      <c r="A159" s="23"/>
      <c r="B159" s="410"/>
      <c r="C159" s="23" t="s">
        <v>448</v>
      </c>
      <c r="J159" s="104"/>
      <c r="L159" s="104"/>
      <c r="M159" s="23" t="s">
        <v>825</v>
      </c>
      <c r="W159" s="23" t="s">
        <v>839</v>
      </c>
      <c r="AY159" s="598"/>
    </row>
    <row r="160" spans="1:84" ht="12.95" customHeight="1" x14ac:dyDescent="0.4">
      <c r="A160" s="729" t="s">
        <v>449</v>
      </c>
      <c r="B160" s="730"/>
      <c r="C160" s="566"/>
      <c r="D160" s="313"/>
      <c r="E160" s="711" t="s">
        <v>450</v>
      </c>
      <c r="F160" s="728"/>
      <c r="G160" s="709">
        <f>+SUM(C164:L164)</f>
        <v>76338200</v>
      </c>
      <c r="H160" s="720"/>
      <c r="I160" s="313"/>
      <c r="J160" s="313"/>
      <c r="K160" s="313"/>
      <c r="L160" s="563"/>
      <c r="M160" s="314"/>
      <c r="N160" s="711" t="s">
        <v>450</v>
      </c>
      <c r="O160" s="728"/>
      <c r="P160" s="709">
        <f>+SUM(M164:V164)</f>
        <v>484668260</v>
      </c>
      <c r="Q160" s="720"/>
      <c r="R160" s="313"/>
      <c r="S160" s="313" t="s">
        <v>451</v>
      </c>
      <c r="T160" s="709">
        <f>+P160+G160</f>
        <v>561006460</v>
      </c>
      <c r="U160" s="720"/>
      <c r="V160" s="315"/>
      <c r="W160" s="566"/>
      <c r="X160" s="711" t="s">
        <v>450</v>
      </c>
      <c r="Y160" s="728"/>
      <c r="Z160" s="709">
        <f>+SUM(W164:AF164)</f>
        <v>607150500</v>
      </c>
      <c r="AA160" s="720"/>
      <c r="AB160" s="313"/>
      <c r="AC160" s="313" t="s">
        <v>451</v>
      </c>
      <c r="AD160" s="709">
        <f>+Z160+T160</f>
        <v>1168156960</v>
      </c>
      <c r="AE160" s="720"/>
      <c r="AF160" s="315"/>
      <c r="AG160" s="313"/>
      <c r="AH160" s="711" t="s">
        <v>450</v>
      </c>
      <c r="AI160" s="728"/>
      <c r="AJ160" s="709">
        <f>+SUM(AG164:AP164)</f>
        <v>610080000</v>
      </c>
      <c r="AK160" s="720"/>
      <c r="AL160" s="313"/>
      <c r="AM160" s="313" t="s">
        <v>451</v>
      </c>
      <c r="AN160" s="709">
        <f>+AJ160+AD160</f>
        <v>1778236960</v>
      </c>
      <c r="AO160" s="720"/>
      <c r="AP160" s="563"/>
      <c r="AQ160" s="316"/>
      <c r="AR160" s="711" t="s">
        <v>450</v>
      </c>
      <c r="AS160" s="728"/>
      <c r="AT160" s="709">
        <f>+SUM(AQ164:AZ164)</f>
        <v>610080000</v>
      </c>
      <c r="AU160" s="720"/>
      <c r="AV160" s="313"/>
      <c r="AW160" s="313" t="s">
        <v>451</v>
      </c>
      <c r="AX160" s="709">
        <f>+AT160+AN160</f>
        <v>2388316960</v>
      </c>
      <c r="AY160" s="720"/>
      <c r="AZ160" s="315"/>
      <c r="BA160" s="566"/>
      <c r="BB160" s="711" t="s">
        <v>450</v>
      </c>
      <c r="BC160" s="728"/>
      <c r="BD160" s="709">
        <f>+SUM(BA164:BJ164)</f>
        <v>610080000</v>
      </c>
      <c r="BE160" s="720"/>
      <c r="BF160" s="313"/>
      <c r="BG160" s="313" t="s">
        <v>451</v>
      </c>
      <c r="BH160" s="709">
        <f>+BD160+AX160</f>
        <v>2998396960</v>
      </c>
      <c r="BI160" s="720"/>
      <c r="BJ160" s="315"/>
      <c r="BK160" s="566"/>
      <c r="BL160" s="711" t="s">
        <v>450</v>
      </c>
      <c r="BM160" s="728"/>
      <c r="BN160" s="709">
        <f>+SUM(BK164:BT164)</f>
        <v>610080000</v>
      </c>
      <c r="BO160" s="720"/>
      <c r="BP160" s="563"/>
      <c r="BQ160" s="313" t="s">
        <v>451</v>
      </c>
      <c r="BR160" s="709">
        <f>+BN160+BH160</f>
        <v>3608476960</v>
      </c>
      <c r="BS160" s="720"/>
      <c r="BT160" s="315"/>
      <c r="BU160" s="566"/>
      <c r="BV160" s="313"/>
      <c r="BW160" s="313"/>
      <c r="BX160" s="313"/>
      <c r="BY160" s="313"/>
      <c r="BZ160" s="313"/>
      <c r="CA160" s="313"/>
      <c r="CB160" s="313"/>
      <c r="CC160" s="315"/>
    </row>
    <row r="161" spans="1:83" ht="12.95" customHeight="1" x14ac:dyDescent="0.4">
      <c r="A161" s="721" t="s">
        <v>452</v>
      </c>
      <c r="B161" s="317" t="s">
        <v>453</v>
      </c>
      <c r="C161" s="318">
        <v>500</v>
      </c>
      <c r="D161" s="318">
        <v>500</v>
      </c>
      <c r="E161" s="318">
        <v>500</v>
      </c>
      <c r="F161" s="318">
        <v>500</v>
      </c>
      <c r="G161" s="318">
        <v>500</v>
      </c>
      <c r="H161" s="319">
        <v>3996</v>
      </c>
      <c r="I161" s="319">
        <v>2600</v>
      </c>
      <c r="J161" s="319">
        <v>2600</v>
      </c>
      <c r="K161" s="319">
        <v>4980</v>
      </c>
      <c r="L161" s="319">
        <v>4980</v>
      </c>
      <c r="M161" s="320">
        <v>12750</v>
      </c>
      <c r="N161" s="321">
        <v>12750</v>
      </c>
      <c r="O161" s="321">
        <v>12750</v>
      </c>
      <c r="P161" s="321">
        <v>12750</v>
      </c>
      <c r="Q161" s="321">
        <v>12750</v>
      </c>
      <c r="R161" s="321">
        <v>12750</v>
      </c>
      <c r="S161" s="321">
        <v>12750</v>
      </c>
      <c r="T161" s="321">
        <v>12750</v>
      </c>
      <c r="U161" s="321">
        <v>12750</v>
      </c>
      <c r="V161" s="322">
        <v>12750</v>
      </c>
      <c r="W161" s="323">
        <v>15780</v>
      </c>
      <c r="X161" s="319">
        <v>15780</v>
      </c>
      <c r="Y161" s="319">
        <v>15780</v>
      </c>
      <c r="Z161" s="319">
        <v>15780</v>
      </c>
      <c r="AA161" s="319">
        <v>15780</v>
      </c>
      <c r="AB161" s="319">
        <v>15780</v>
      </c>
      <c r="AC161" s="319">
        <v>15780</v>
      </c>
      <c r="AD161" s="319">
        <v>15780</v>
      </c>
      <c r="AE161" s="319">
        <v>15780</v>
      </c>
      <c r="AF161" s="324">
        <v>15780</v>
      </c>
      <c r="AG161" s="319">
        <v>15780</v>
      </c>
      <c r="AH161" s="319">
        <v>15780</v>
      </c>
      <c r="AI161" s="319">
        <v>15780</v>
      </c>
      <c r="AJ161" s="319">
        <v>15780</v>
      </c>
      <c r="AK161" s="319">
        <v>15780</v>
      </c>
      <c r="AL161" s="319">
        <v>15780</v>
      </c>
      <c r="AM161" s="319">
        <v>15780</v>
      </c>
      <c r="AN161" s="319">
        <v>15780</v>
      </c>
      <c r="AO161" s="319">
        <v>15780</v>
      </c>
      <c r="AP161" s="324">
        <v>15780</v>
      </c>
      <c r="AQ161" s="319">
        <v>15780</v>
      </c>
      <c r="AR161" s="319">
        <v>15780</v>
      </c>
      <c r="AS161" s="319">
        <v>15780</v>
      </c>
      <c r="AT161" s="319">
        <v>15780</v>
      </c>
      <c r="AU161" s="319">
        <v>15780</v>
      </c>
      <c r="AV161" s="319">
        <v>15780</v>
      </c>
      <c r="AW161" s="319">
        <v>15780</v>
      </c>
      <c r="AX161" s="325">
        <v>15780</v>
      </c>
      <c r="AY161" s="326">
        <v>15780</v>
      </c>
      <c r="AZ161" s="324">
        <v>15780</v>
      </c>
      <c r="BA161" s="323">
        <v>15780</v>
      </c>
      <c r="BB161" s="323">
        <v>15780</v>
      </c>
      <c r="BC161" s="323">
        <v>15780</v>
      </c>
      <c r="BD161" s="323">
        <v>15780</v>
      </c>
      <c r="BE161" s="323">
        <v>15780</v>
      </c>
      <c r="BF161" s="323">
        <v>15780</v>
      </c>
      <c r="BG161" s="323">
        <v>15780</v>
      </c>
      <c r="BH161" s="323">
        <v>15780</v>
      </c>
      <c r="BI161" s="323">
        <v>15780</v>
      </c>
      <c r="BJ161" s="324">
        <v>15780</v>
      </c>
      <c r="BK161" s="323">
        <v>15780</v>
      </c>
      <c r="BL161" s="319">
        <v>15780</v>
      </c>
      <c r="BM161" s="319">
        <v>15780</v>
      </c>
      <c r="BN161" s="319">
        <v>15780</v>
      </c>
      <c r="BO161" s="319">
        <v>15780</v>
      </c>
      <c r="BP161" s="325">
        <v>15780</v>
      </c>
      <c r="BQ161" s="319">
        <v>15780</v>
      </c>
      <c r="BR161" s="319">
        <v>15780</v>
      </c>
      <c r="BS161" s="319">
        <v>15780</v>
      </c>
      <c r="BT161" s="324">
        <v>15780</v>
      </c>
      <c r="BU161" s="323">
        <v>15780</v>
      </c>
      <c r="BV161" s="319">
        <v>15780</v>
      </c>
      <c r="BW161" s="319">
        <v>15780</v>
      </c>
      <c r="BX161" s="319">
        <v>15780</v>
      </c>
      <c r="BY161" s="319">
        <v>15780</v>
      </c>
      <c r="BZ161" s="319">
        <v>15780</v>
      </c>
      <c r="CA161" s="319">
        <v>15780</v>
      </c>
      <c r="CB161" s="319">
        <v>15780</v>
      </c>
      <c r="CC161" s="324">
        <v>15780</v>
      </c>
    </row>
    <row r="162" spans="1:83" ht="12.95" customHeight="1" x14ac:dyDescent="0.4">
      <c r="A162" s="722"/>
      <c r="B162" s="317" t="s">
        <v>454</v>
      </c>
      <c r="C162" s="323">
        <v>500</v>
      </c>
      <c r="D162" s="323">
        <v>500</v>
      </c>
      <c r="E162" s="323">
        <v>500</v>
      </c>
      <c r="F162" s="323">
        <v>500</v>
      </c>
      <c r="G162" s="323">
        <v>500</v>
      </c>
      <c r="H162" s="321">
        <v>706</v>
      </c>
      <c r="I162" s="321">
        <v>2790</v>
      </c>
      <c r="J162" s="321">
        <v>2790</v>
      </c>
      <c r="K162" s="319">
        <v>5340</v>
      </c>
      <c r="L162" s="319">
        <v>5340</v>
      </c>
      <c r="M162" s="328">
        <v>13350</v>
      </c>
      <c r="N162" s="319">
        <v>13350</v>
      </c>
      <c r="O162" s="319">
        <v>13350</v>
      </c>
      <c r="P162" s="319">
        <v>13350</v>
      </c>
      <c r="Q162" s="319">
        <v>13350</v>
      </c>
      <c r="R162" s="319">
        <v>13350</v>
      </c>
      <c r="S162" s="319">
        <v>13350</v>
      </c>
      <c r="T162" s="319">
        <v>13350</v>
      </c>
      <c r="U162" s="319">
        <v>13350</v>
      </c>
      <c r="V162" s="324">
        <v>13350</v>
      </c>
      <c r="W162" s="323">
        <v>16520</v>
      </c>
      <c r="X162" s="319">
        <v>16520</v>
      </c>
      <c r="Y162" s="319">
        <v>16520</v>
      </c>
      <c r="Z162" s="319">
        <v>16520</v>
      </c>
      <c r="AA162" s="319">
        <v>16520</v>
      </c>
      <c r="AB162" s="319">
        <v>16520</v>
      </c>
      <c r="AC162" s="319">
        <v>16520</v>
      </c>
      <c r="AD162" s="319">
        <v>16520</v>
      </c>
      <c r="AE162" s="319">
        <v>16520</v>
      </c>
      <c r="AF162" s="324">
        <v>16520</v>
      </c>
      <c r="AG162" s="319">
        <v>16520</v>
      </c>
      <c r="AH162" s="319">
        <v>16520</v>
      </c>
      <c r="AI162" s="319">
        <v>16520</v>
      </c>
      <c r="AJ162" s="319">
        <v>16520</v>
      </c>
      <c r="AK162" s="319">
        <v>16520</v>
      </c>
      <c r="AL162" s="319">
        <v>16520</v>
      </c>
      <c r="AM162" s="319">
        <v>16520</v>
      </c>
      <c r="AN162" s="319">
        <v>16520</v>
      </c>
      <c r="AO162" s="319">
        <v>16520</v>
      </c>
      <c r="AP162" s="324">
        <v>16520</v>
      </c>
      <c r="AQ162" s="319">
        <v>16520</v>
      </c>
      <c r="AR162" s="319">
        <v>16520</v>
      </c>
      <c r="AS162" s="319">
        <v>16520</v>
      </c>
      <c r="AT162" s="319">
        <v>16520</v>
      </c>
      <c r="AU162" s="319">
        <v>16520</v>
      </c>
      <c r="AV162" s="319">
        <v>16520</v>
      </c>
      <c r="AW162" s="319">
        <v>16520</v>
      </c>
      <c r="AX162" s="325">
        <v>16520</v>
      </c>
      <c r="AY162" s="326">
        <v>16520</v>
      </c>
      <c r="AZ162" s="324">
        <v>16520</v>
      </c>
      <c r="BA162" s="323">
        <v>16520</v>
      </c>
      <c r="BB162" s="323">
        <v>16520</v>
      </c>
      <c r="BC162" s="323">
        <v>16520</v>
      </c>
      <c r="BD162" s="323">
        <v>16520</v>
      </c>
      <c r="BE162" s="323">
        <v>16520</v>
      </c>
      <c r="BF162" s="323">
        <v>16520</v>
      </c>
      <c r="BG162" s="323">
        <v>16520</v>
      </c>
      <c r="BH162" s="323">
        <v>16520</v>
      </c>
      <c r="BI162" s="323">
        <v>16520</v>
      </c>
      <c r="BJ162" s="324">
        <v>16520</v>
      </c>
      <c r="BK162" s="323">
        <v>16520</v>
      </c>
      <c r="BL162" s="319">
        <v>16520</v>
      </c>
      <c r="BM162" s="319">
        <v>16520</v>
      </c>
      <c r="BN162" s="319">
        <v>16520</v>
      </c>
      <c r="BO162" s="319">
        <v>16520</v>
      </c>
      <c r="BP162" s="325">
        <v>16520</v>
      </c>
      <c r="BQ162" s="319">
        <v>16520</v>
      </c>
      <c r="BR162" s="319">
        <v>16520</v>
      </c>
      <c r="BS162" s="319">
        <v>16520</v>
      </c>
      <c r="BT162" s="324">
        <v>16520</v>
      </c>
      <c r="BU162" s="323">
        <v>16520</v>
      </c>
      <c r="BV162" s="319">
        <v>16520</v>
      </c>
      <c r="BW162" s="319">
        <v>16520</v>
      </c>
      <c r="BX162" s="319">
        <v>16520</v>
      </c>
      <c r="BY162" s="319">
        <v>16520</v>
      </c>
      <c r="BZ162" s="319">
        <v>16520</v>
      </c>
      <c r="CA162" s="319">
        <v>16520</v>
      </c>
      <c r="CB162" s="319">
        <v>16520</v>
      </c>
      <c r="CC162" s="324">
        <v>16520</v>
      </c>
    </row>
    <row r="163" spans="1:83" ht="12.95" customHeight="1" x14ac:dyDescent="0.4">
      <c r="A163" s="723"/>
      <c r="B163" s="317" t="s">
        <v>455</v>
      </c>
      <c r="C163" s="323">
        <v>500</v>
      </c>
      <c r="D163" s="323">
        <v>500</v>
      </c>
      <c r="E163" s="323">
        <v>500</v>
      </c>
      <c r="F163" s="323">
        <v>500</v>
      </c>
      <c r="G163" s="323">
        <v>500</v>
      </c>
      <c r="H163" s="319">
        <v>2521</v>
      </c>
      <c r="I163" s="319">
        <v>3030</v>
      </c>
      <c r="J163" s="319">
        <v>3030</v>
      </c>
      <c r="K163" s="321">
        <v>5810</v>
      </c>
      <c r="L163" s="321">
        <v>5810</v>
      </c>
      <c r="M163" s="328">
        <v>14120</v>
      </c>
      <c r="N163" s="319">
        <v>14120</v>
      </c>
      <c r="O163" s="319">
        <v>14120</v>
      </c>
      <c r="P163" s="319">
        <v>14120</v>
      </c>
      <c r="Q163" s="319">
        <v>14120</v>
      </c>
      <c r="R163" s="319">
        <v>14120</v>
      </c>
      <c r="S163" s="319">
        <v>14120</v>
      </c>
      <c r="T163" s="319">
        <v>14120</v>
      </c>
      <c r="U163" s="319">
        <v>14120</v>
      </c>
      <c r="V163" s="324">
        <v>14120</v>
      </c>
      <c r="W163" s="323">
        <v>17480</v>
      </c>
      <c r="X163" s="319">
        <v>17480</v>
      </c>
      <c r="Y163" s="319">
        <v>17480</v>
      </c>
      <c r="Z163" s="319">
        <v>17480</v>
      </c>
      <c r="AA163" s="319">
        <v>17480</v>
      </c>
      <c r="AB163" s="319">
        <v>17480</v>
      </c>
      <c r="AC163" s="319">
        <v>17480</v>
      </c>
      <c r="AD163" s="319">
        <v>17480</v>
      </c>
      <c r="AE163" s="319">
        <v>17480</v>
      </c>
      <c r="AF163" s="324">
        <v>17480</v>
      </c>
      <c r="AG163" s="319">
        <v>17480</v>
      </c>
      <c r="AH163" s="319">
        <v>17480</v>
      </c>
      <c r="AI163" s="319">
        <v>17480</v>
      </c>
      <c r="AJ163" s="319">
        <v>17480</v>
      </c>
      <c r="AK163" s="319">
        <v>17480</v>
      </c>
      <c r="AL163" s="319">
        <v>17480</v>
      </c>
      <c r="AM163" s="319">
        <v>17480</v>
      </c>
      <c r="AN163" s="319">
        <v>17480</v>
      </c>
      <c r="AO163" s="319">
        <v>17480</v>
      </c>
      <c r="AP163" s="324">
        <v>17480</v>
      </c>
      <c r="AQ163" s="319">
        <v>17480</v>
      </c>
      <c r="AR163" s="319">
        <v>17480</v>
      </c>
      <c r="AS163" s="319">
        <v>17480</v>
      </c>
      <c r="AT163" s="319">
        <v>17480</v>
      </c>
      <c r="AU163" s="319">
        <v>17480</v>
      </c>
      <c r="AV163" s="319">
        <v>17480</v>
      </c>
      <c r="AW163" s="319">
        <v>17480</v>
      </c>
      <c r="AX163" s="325">
        <v>17480</v>
      </c>
      <c r="AY163" s="326">
        <v>17480</v>
      </c>
      <c r="AZ163" s="324">
        <v>17480</v>
      </c>
      <c r="BA163" s="323">
        <v>17480</v>
      </c>
      <c r="BB163" s="323">
        <v>17480</v>
      </c>
      <c r="BC163" s="323">
        <v>17480</v>
      </c>
      <c r="BD163" s="323">
        <v>17480</v>
      </c>
      <c r="BE163" s="323">
        <v>17480</v>
      </c>
      <c r="BF163" s="323">
        <v>17480</v>
      </c>
      <c r="BG163" s="323">
        <v>17480</v>
      </c>
      <c r="BH163" s="323">
        <v>17480</v>
      </c>
      <c r="BI163" s="323">
        <v>17480</v>
      </c>
      <c r="BJ163" s="324">
        <v>17480</v>
      </c>
      <c r="BK163" s="323">
        <v>17480</v>
      </c>
      <c r="BL163" s="319">
        <v>17480</v>
      </c>
      <c r="BM163" s="319">
        <v>17480</v>
      </c>
      <c r="BN163" s="319">
        <v>17480</v>
      </c>
      <c r="BO163" s="319">
        <v>17480</v>
      </c>
      <c r="BP163" s="325">
        <v>17480</v>
      </c>
      <c r="BQ163" s="319">
        <v>17480</v>
      </c>
      <c r="BR163" s="319">
        <v>17480</v>
      </c>
      <c r="BS163" s="319">
        <v>17480</v>
      </c>
      <c r="BT163" s="324">
        <v>17480</v>
      </c>
      <c r="BU163" s="323">
        <v>17480</v>
      </c>
      <c r="BV163" s="319">
        <v>17480</v>
      </c>
      <c r="BW163" s="319">
        <v>17480</v>
      </c>
      <c r="BX163" s="319">
        <v>17480</v>
      </c>
      <c r="BY163" s="319">
        <v>17480</v>
      </c>
      <c r="BZ163" s="319">
        <v>17480</v>
      </c>
      <c r="CA163" s="319">
        <v>17480</v>
      </c>
      <c r="CB163" s="319">
        <v>17480</v>
      </c>
      <c r="CC163" s="324">
        <v>17480</v>
      </c>
    </row>
    <row r="164" spans="1:83" ht="12.95" customHeight="1" thickBot="1" x14ac:dyDescent="0.45">
      <c r="A164" s="724" t="s">
        <v>456</v>
      </c>
      <c r="B164" s="725"/>
      <c r="C164" s="329">
        <f>+(C161*180+C162*30+C163*100)*12</f>
        <v>1860000</v>
      </c>
      <c r="D164" s="329">
        <f>+(D161*180+D162*30+D163*100)*12</f>
        <v>1860000</v>
      </c>
      <c r="E164" s="329">
        <f t="shared" ref="E164:G164" si="45">+(E161*180+E162*30+E163*100)*12</f>
        <v>1860000</v>
      </c>
      <c r="F164" s="329">
        <f t="shared" si="45"/>
        <v>1860000</v>
      </c>
      <c r="G164" s="329">
        <f t="shared" si="45"/>
        <v>1860000</v>
      </c>
      <c r="H164" s="330">
        <v>7223000</v>
      </c>
      <c r="I164" s="330">
        <f t="shared" ref="I164:L164" si="46">+(I161*180+I162*30+I163*100)*12</f>
        <v>10256400</v>
      </c>
      <c r="J164" s="330">
        <f>+(J161*180+J162*30+J163*100)*12</f>
        <v>10256400</v>
      </c>
      <c r="K164" s="330">
        <f t="shared" si="46"/>
        <v>19651200</v>
      </c>
      <c r="L164" s="330">
        <f t="shared" si="46"/>
        <v>19651200</v>
      </c>
      <c r="M164" s="603">
        <v>41058260</v>
      </c>
      <c r="N164" s="330">
        <f>+(N161*180+N162*30+N163*100)*12</f>
        <v>49290000</v>
      </c>
      <c r="O164" s="330">
        <f t="shared" ref="O164:V164" si="47">+(O161*180+O162*30+O163*100)*12</f>
        <v>49290000</v>
      </c>
      <c r="P164" s="330">
        <f t="shared" si="47"/>
        <v>49290000</v>
      </c>
      <c r="Q164" s="330">
        <f t="shared" si="47"/>
        <v>49290000</v>
      </c>
      <c r="R164" s="330">
        <f t="shared" si="47"/>
        <v>49290000</v>
      </c>
      <c r="S164" s="330">
        <f t="shared" si="47"/>
        <v>49290000</v>
      </c>
      <c r="T164" s="330">
        <f t="shared" si="47"/>
        <v>49290000</v>
      </c>
      <c r="U164" s="330">
        <f t="shared" si="47"/>
        <v>49290000</v>
      </c>
      <c r="V164" s="331">
        <f t="shared" si="47"/>
        <v>49290000</v>
      </c>
      <c r="W164" s="617">
        <v>58078500</v>
      </c>
      <c r="X164" s="330">
        <f t="shared" ref="X164:AL164" si="48">+(X161*180+X162*30+X163*100)*12</f>
        <v>61008000</v>
      </c>
      <c r="Y164" s="330">
        <f t="shared" si="48"/>
        <v>61008000</v>
      </c>
      <c r="Z164" s="330">
        <f t="shared" si="48"/>
        <v>61008000</v>
      </c>
      <c r="AA164" s="330">
        <f t="shared" si="48"/>
        <v>61008000</v>
      </c>
      <c r="AB164" s="330">
        <f t="shared" si="48"/>
        <v>61008000</v>
      </c>
      <c r="AC164" s="330">
        <f t="shared" si="48"/>
        <v>61008000</v>
      </c>
      <c r="AD164" s="330">
        <f t="shared" si="48"/>
        <v>61008000</v>
      </c>
      <c r="AE164" s="330">
        <f t="shared" si="48"/>
        <v>61008000</v>
      </c>
      <c r="AF164" s="331">
        <f t="shared" si="48"/>
        <v>61008000</v>
      </c>
      <c r="AG164" s="330">
        <f t="shared" si="48"/>
        <v>61008000</v>
      </c>
      <c r="AH164" s="330">
        <f t="shared" si="48"/>
        <v>61008000</v>
      </c>
      <c r="AI164" s="330">
        <f t="shared" si="48"/>
        <v>61008000</v>
      </c>
      <c r="AJ164" s="330">
        <f t="shared" si="48"/>
        <v>61008000</v>
      </c>
      <c r="AK164" s="330">
        <f t="shared" si="48"/>
        <v>61008000</v>
      </c>
      <c r="AL164" s="330">
        <f t="shared" si="48"/>
        <v>61008000</v>
      </c>
      <c r="AM164" s="330">
        <f>+(AM161*180+AM162*30+AM163*100)*12</f>
        <v>61008000</v>
      </c>
      <c r="AN164" s="330">
        <f t="shared" ref="AN164:BI164" si="49">+(AN161*180+AN162*30+AN163*100)*12</f>
        <v>61008000</v>
      </c>
      <c r="AO164" s="330">
        <f t="shared" si="49"/>
        <v>61008000</v>
      </c>
      <c r="AP164" s="331">
        <f t="shared" si="49"/>
        <v>61008000</v>
      </c>
      <c r="AQ164" s="330">
        <f t="shared" si="49"/>
        <v>61008000</v>
      </c>
      <c r="AR164" s="330">
        <f t="shared" si="49"/>
        <v>61008000</v>
      </c>
      <c r="AS164" s="330">
        <f t="shared" si="49"/>
        <v>61008000</v>
      </c>
      <c r="AT164" s="330">
        <f t="shared" si="49"/>
        <v>61008000</v>
      </c>
      <c r="AU164" s="330">
        <f t="shared" si="49"/>
        <v>61008000</v>
      </c>
      <c r="AV164" s="330">
        <f t="shared" si="49"/>
        <v>61008000</v>
      </c>
      <c r="AW164" s="330">
        <f t="shared" si="49"/>
        <v>61008000</v>
      </c>
      <c r="AX164" s="333">
        <f t="shared" si="49"/>
        <v>61008000</v>
      </c>
      <c r="AY164" s="334">
        <f t="shared" si="49"/>
        <v>61008000</v>
      </c>
      <c r="AZ164" s="331">
        <f t="shared" si="49"/>
        <v>61008000</v>
      </c>
      <c r="BA164" s="332">
        <f t="shared" si="49"/>
        <v>61008000</v>
      </c>
      <c r="BB164" s="332">
        <f t="shared" si="49"/>
        <v>61008000</v>
      </c>
      <c r="BC164" s="332">
        <f t="shared" si="49"/>
        <v>61008000</v>
      </c>
      <c r="BD164" s="332">
        <f t="shared" si="49"/>
        <v>61008000</v>
      </c>
      <c r="BE164" s="332">
        <f t="shared" si="49"/>
        <v>61008000</v>
      </c>
      <c r="BF164" s="332">
        <f t="shared" si="49"/>
        <v>61008000</v>
      </c>
      <c r="BG164" s="332">
        <f t="shared" si="49"/>
        <v>61008000</v>
      </c>
      <c r="BH164" s="332">
        <f t="shared" si="49"/>
        <v>61008000</v>
      </c>
      <c r="BI164" s="332">
        <f t="shared" si="49"/>
        <v>61008000</v>
      </c>
      <c r="BJ164" s="331">
        <v>61008000</v>
      </c>
      <c r="BK164" s="332">
        <f t="shared" ref="BK164:CC164" si="50">+(BK161*180+BK162*30+BK163*100)*12</f>
        <v>61008000</v>
      </c>
      <c r="BL164" s="330">
        <f t="shared" si="50"/>
        <v>61008000</v>
      </c>
      <c r="BM164" s="330">
        <f t="shared" si="50"/>
        <v>61008000</v>
      </c>
      <c r="BN164" s="330">
        <f t="shared" si="50"/>
        <v>61008000</v>
      </c>
      <c r="BO164" s="330">
        <f t="shared" si="50"/>
        <v>61008000</v>
      </c>
      <c r="BP164" s="333">
        <f t="shared" si="50"/>
        <v>61008000</v>
      </c>
      <c r="BQ164" s="330">
        <f t="shared" si="50"/>
        <v>61008000</v>
      </c>
      <c r="BR164" s="330">
        <f t="shared" si="50"/>
        <v>61008000</v>
      </c>
      <c r="BS164" s="330">
        <f t="shared" si="50"/>
        <v>61008000</v>
      </c>
      <c r="BT164" s="331">
        <f t="shared" si="50"/>
        <v>61008000</v>
      </c>
      <c r="BU164" s="332">
        <f t="shared" si="50"/>
        <v>61008000</v>
      </c>
      <c r="BV164" s="330">
        <f t="shared" si="50"/>
        <v>61008000</v>
      </c>
      <c r="BW164" s="330">
        <f t="shared" si="50"/>
        <v>61008000</v>
      </c>
      <c r="BX164" s="330">
        <f t="shared" si="50"/>
        <v>61008000</v>
      </c>
      <c r="BY164" s="330">
        <f t="shared" si="50"/>
        <v>61008000</v>
      </c>
      <c r="BZ164" s="330">
        <f t="shared" si="50"/>
        <v>61008000</v>
      </c>
      <c r="CA164" s="330">
        <f t="shared" si="50"/>
        <v>61008000</v>
      </c>
      <c r="CB164" s="330">
        <f t="shared" si="50"/>
        <v>61008000</v>
      </c>
      <c r="CC164" s="331">
        <f t="shared" si="50"/>
        <v>61008000</v>
      </c>
      <c r="CD164" s="327"/>
      <c r="CE164" s="327"/>
    </row>
    <row r="165" spans="1:83" ht="14.25" customHeight="1" thickBot="1" x14ac:dyDescent="0.45">
      <c r="B165" s="335"/>
      <c r="H165" s="23" t="s">
        <v>457</v>
      </c>
      <c r="AV165" s="104"/>
      <c r="AW165" s="104"/>
      <c r="AX165" s="104"/>
    </row>
    <row r="166" spans="1:83" ht="12.95" customHeight="1" x14ac:dyDescent="0.4">
      <c r="A166" s="726" t="s">
        <v>458</v>
      </c>
      <c r="B166" s="727"/>
      <c r="C166" s="566"/>
      <c r="D166" s="313"/>
      <c r="E166" s="711" t="s">
        <v>450</v>
      </c>
      <c r="F166" s="712"/>
      <c r="G166" s="709">
        <f>+SUM(C170:L170)</f>
        <v>157386000</v>
      </c>
      <c r="H166" s="710"/>
      <c r="I166" s="313"/>
      <c r="J166" s="313"/>
      <c r="K166" s="313"/>
      <c r="L166" s="563"/>
      <c r="M166" s="314"/>
      <c r="N166" s="711" t="s">
        <v>450</v>
      </c>
      <c r="O166" s="712"/>
      <c r="P166" s="709">
        <f>+SUM(M170:V170)</f>
        <v>195338400</v>
      </c>
      <c r="Q166" s="710"/>
      <c r="R166" s="313"/>
      <c r="S166" s="313" t="s">
        <v>451</v>
      </c>
      <c r="T166" s="709">
        <f>+P166+G166</f>
        <v>352724400</v>
      </c>
      <c r="U166" s="710"/>
      <c r="V166" s="315"/>
      <c r="W166" s="566"/>
      <c r="X166" s="711" t="s">
        <v>450</v>
      </c>
      <c r="Y166" s="712"/>
      <c r="Z166" s="709">
        <f>+SUM(W170:AF170)</f>
        <v>243348000</v>
      </c>
      <c r="AA166" s="710"/>
      <c r="AB166" s="313"/>
      <c r="AC166" s="313" t="s">
        <v>451</v>
      </c>
      <c r="AD166" s="709">
        <f>+Z166+T166</f>
        <v>596072400</v>
      </c>
      <c r="AE166" s="710"/>
      <c r="AF166" s="315"/>
      <c r="AG166" s="313"/>
      <c r="AH166" s="711" t="s">
        <v>450</v>
      </c>
      <c r="AI166" s="712"/>
      <c r="AJ166" s="709">
        <f>+SUM(AG170:AP170)</f>
        <v>195396000</v>
      </c>
      <c r="AK166" s="710"/>
      <c r="AL166" s="313"/>
      <c r="AM166" s="313" t="s">
        <v>451</v>
      </c>
      <c r="AN166" s="709">
        <f>+AJ166+AD166</f>
        <v>791468400</v>
      </c>
      <c r="AO166" s="710"/>
      <c r="AP166" s="563"/>
      <c r="AQ166" s="316"/>
      <c r="AR166" s="711" t="s">
        <v>450</v>
      </c>
      <c r="AS166" s="712"/>
      <c r="AT166" s="709">
        <f>+SUM(AQ170:AZ170)</f>
        <v>190068000</v>
      </c>
      <c r="AU166" s="710"/>
      <c r="AV166" s="313"/>
      <c r="AW166" s="313" t="s">
        <v>451</v>
      </c>
      <c r="AX166" s="709">
        <f>+AT166+AN166</f>
        <v>981536400</v>
      </c>
      <c r="AY166" s="710"/>
      <c r="AZ166" s="315"/>
      <c r="BA166" s="566"/>
      <c r="BB166" s="711" t="s">
        <v>450</v>
      </c>
      <c r="BC166" s="712"/>
      <c r="BD166" s="709">
        <f>+SUM(BA170:BJ170)</f>
        <v>190068000</v>
      </c>
      <c r="BE166" s="710"/>
      <c r="BF166" s="313"/>
      <c r="BG166" s="313" t="s">
        <v>451</v>
      </c>
      <c r="BH166" s="709">
        <f>+BD166+AX166</f>
        <v>1171604400</v>
      </c>
      <c r="BI166" s="710"/>
      <c r="BJ166" s="315"/>
      <c r="BK166" s="566"/>
      <c r="BL166" s="711" t="s">
        <v>450</v>
      </c>
      <c r="BM166" s="712"/>
      <c r="BN166" s="709">
        <f>+SUM(BK170:BT170)</f>
        <v>190068000</v>
      </c>
      <c r="BO166" s="710"/>
      <c r="BP166" s="563"/>
      <c r="BQ166" s="313" t="s">
        <v>451</v>
      </c>
      <c r="BR166" s="709">
        <f>+BN166+BH166</f>
        <v>1361672400</v>
      </c>
      <c r="BS166" s="710"/>
      <c r="BT166" s="315"/>
      <c r="BU166" s="566"/>
      <c r="BV166" s="313"/>
      <c r="BW166" s="313"/>
      <c r="BX166" s="313"/>
      <c r="BY166" s="313"/>
      <c r="BZ166" s="313"/>
      <c r="CA166" s="313"/>
      <c r="CB166" s="313"/>
      <c r="CC166" s="315"/>
    </row>
    <row r="167" spans="1:83" ht="12.95" customHeight="1" x14ac:dyDescent="0.4">
      <c r="A167" s="713" t="s">
        <v>452</v>
      </c>
      <c r="B167" s="336" t="s">
        <v>453</v>
      </c>
      <c r="C167" s="323">
        <v>3600</v>
      </c>
      <c r="D167" s="323">
        <v>3600</v>
      </c>
      <c r="E167" s="323">
        <v>3600</v>
      </c>
      <c r="F167" s="323">
        <v>3600</v>
      </c>
      <c r="G167" s="323">
        <v>3600</v>
      </c>
      <c r="H167" s="319">
        <v>4100</v>
      </c>
      <c r="I167" s="319">
        <v>4100</v>
      </c>
      <c r="J167" s="319">
        <v>4460</v>
      </c>
      <c r="K167" s="319">
        <v>4460</v>
      </c>
      <c r="L167" s="325">
        <v>5030</v>
      </c>
      <c r="M167" s="328">
        <v>5030</v>
      </c>
      <c r="N167" s="319">
        <v>5030</v>
      </c>
      <c r="O167" s="319">
        <v>5030</v>
      </c>
      <c r="P167" s="319">
        <v>5030</v>
      </c>
      <c r="Q167" s="319">
        <v>5030</v>
      </c>
      <c r="R167" s="319">
        <v>5030</v>
      </c>
      <c r="S167" s="319">
        <v>5030</v>
      </c>
      <c r="T167" s="319">
        <v>5030</v>
      </c>
      <c r="U167" s="319">
        <v>5030</v>
      </c>
      <c r="V167" s="324">
        <v>5030</v>
      </c>
      <c r="W167" s="323">
        <v>6290</v>
      </c>
      <c r="X167" s="319">
        <v>6290</v>
      </c>
      <c r="Y167" s="319">
        <v>6290</v>
      </c>
      <c r="Z167" s="319">
        <v>6290</v>
      </c>
      <c r="AA167" s="319">
        <v>6290</v>
      </c>
      <c r="AB167" s="319">
        <v>6290</v>
      </c>
      <c r="AC167" s="319">
        <v>6290</v>
      </c>
      <c r="AD167" s="319">
        <v>6290</v>
      </c>
      <c r="AE167" s="319">
        <v>6290</v>
      </c>
      <c r="AF167" s="324">
        <v>6290</v>
      </c>
      <c r="AG167" s="323">
        <v>6290</v>
      </c>
      <c r="AH167" s="319">
        <v>4950</v>
      </c>
      <c r="AI167" s="319">
        <v>4950</v>
      </c>
      <c r="AJ167" s="319">
        <v>4950</v>
      </c>
      <c r="AK167" s="319">
        <v>4950</v>
      </c>
      <c r="AL167" s="319">
        <v>4950</v>
      </c>
      <c r="AM167" s="319">
        <v>4950</v>
      </c>
      <c r="AN167" s="319">
        <v>4950</v>
      </c>
      <c r="AO167" s="319">
        <v>4950</v>
      </c>
      <c r="AP167" s="319">
        <v>4950</v>
      </c>
      <c r="AQ167" s="337">
        <v>4950</v>
      </c>
      <c r="AR167" s="319">
        <v>4950</v>
      </c>
      <c r="AS167" s="319">
        <v>4950</v>
      </c>
      <c r="AT167" s="319">
        <v>4950</v>
      </c>
      <c r="AU167" s="319">
        <v>4950</v>
      </c>
      <c r="AV167" s="319">
        <v>4950</v>
      </c>
      <c r="AW167" s="319">
        <v>4950</v>
      </c>
      <c r="AX167" s="325">
        <v>4950</v>
      </c>
      <c r="AY167" s="326">
        <v>4950</v>
      </c>
      <c r="AZ167" s="324">
        <v>4950</v>
      </c>
      <c r="BA167" s="323">
        <v>4950</v>
      </c>
      <c r="BB167" s="319">
        <v>4950</v>
      </c>
      <c r="BC167" s="319">
        <v>4950</v>
      </c>
      <c r="BD167" s="319">
        <v>4950</v>
      </c>
      <c r="BE167" s="319">
        <v>4950</v>
      </c>
      <c r="BF167" s="319">
        <v>4950</v>
      </c>
      <c r="BG167" s="319">
        <v>4950</v>
      </c>
      <c r="BH167" s="319">
        <v>4950</v>
      </c>
      <c r="BI167" s="319">
        <v>4950</v>
      </c>
      <c r="BJ167" s="324">
        <v>4950</v>
      </c>
      <c r="BK167" s="323">
        <v>4950</v>
      </c>
      <c r="BL167" s="319">
        <v>4950</v>
      </c>
      <c r="BM167" s="319">
        <v>4950</v>
      </c>
      <c r="BN167" s="319">
        <v>4950</v>
      </c>
      <c r="BO167" s="319">
        <v>4950</v>
      </c>
      <c r="BP167" s="319">
        <v>4950</v>
      </c>
      <c r="BQ167" s="319">
        <v>4950</v>
      </c>
      <c r="BR167" s="319">
        <v>4950</v>
      </c>
      <c r="BS167" s="319">
        <v>4950</v>
      </c>
      <c r="BT167" s="324">
        <v>4950</v>
      </c>
      <c r="BU167" s="323">
        <v>4950</v>
      </c>
      <c r="BV167" s="319">
        <v>4950</v>
      </c>
      <c r="BW167" s="319">
        <v>4950</v>
      </c>
      <c r="BX167" s="319">
        <v>4950</v>
      </c>
      <c r="BY167" s="319">
        <v>4950</v>
      </c>
      <c r="BZ167" s="319">
        <v>4950</v>
      </c>
      <c r="CA167" s="319">
        <v>4950</v>
      </c>
      <c r="CB167" s="319">
        <v>4950</v>
      </c>
      <c r="CC167" s="324">
        <v>4950</v>
      </c>
    </row>
    <row r="168" spans="1:83" ht="12.95" customHeight="1" x14ac:dyDescent="0.4">
      <c r="A168" s="714"/>
      <c r="B168" s="336" t="s">
        <v>454</v>
      </c>
      <c r="C168" s="323">
        <v>3600</v>
      </c>
      <c r="D168" s="323">
        <v>3600</v>
      </c>
      <c r="E168" s="323">
        <v>3600</v>
      </c>
      <c r="F168" s="323">
        <v>3600</v>
      </c>
      <c r="G168" s="323">
        <v>3600</v>
      </c>
      <c r="H168" s="319">
        <v>4400</v>
      </c>
      <c r="I168" s="319">
        <v>4400</v>
      </c>
      <c r="J168" s="319">
        <v>4780</v>
      </c>
      <c r="K168" s="319">
        <v>4780</v>
      </c>
      <c r="L168" s="325">
        <v>5390</v>
      </c>
      <c r="M168" s="328">
        <v>5390</v>
      </c>
      <c r="N168" s="319">
        <v>5390</v>
      </c>
      <c r="O168" s="319">
        <v>5270</v>
      </c>
      <c r="P168" s="319">
        <v>5270</v>
      </c>
      <c r="Q168" s="319">
        <v>5270</v>
      </c>
      <c r="R168" s="319">
        <v>5270</v>
      </c>
      <c r="S168" s="319">
        <v>5270</v>
      </c>
      <c r="T168" s="319">
        <v>5270</v>
      </c>
      <c r="U168" s="319">
        <v>5270</v>
      </c>
      <c r="V168" s="324">
        <v>5270</v>
      </c>
      <c r="W168" s="323">
        <v>6590</v>
      </c>
      <c r="X168" s="319">
        <v>6590</v>
      </c>
      <c r="Y168" s="319">
        <v>6590</v>
      </c>
      <c r="Z168" s="319">
        <v>6590</v>
      </c>
      <c r="AA168" s="319">
        <v>6590</v>
      </c>
      <c r="AB168" s="319">
        <v>6590</v>
      </c>
      <c r="AC168" s="319">
        <v>6590</v>
      </c>
      <c r="AD168" s="319">
        <v>6590</v>
      </c>
      <c r="AE168" s="319">
        <v>6590</v>
      </c>
      <c r="AF168" s="324">
        <v>6590</v>
      </c>
      <c r="AG168" s="323">
        <v>6590</v>
      </c>
      <c r="AH168" s="319">
        <v>5130</v>
      </c>
      <c r="AI168" s="319">
        <v>5130</v>
      </c>
      <c r="AJ168" s="319">
        <v>5130</v>
      </c>
      <c r="AK168" s="319">
        <v>5130</v>
      </c>
      <c r="AL168" s="319">
        <v>5130</v>
      </c>
      <c r="AM168" s="319">
        <v>5130</v>
      </c>
      <c r="AN168" s="319">
        <v>5130</v>
      </c>
      <c r="AO168" s="319">
        <v>5130</v>
      </c>
      <c r="AP168" s="319">
        <v>5130</v>
      </c>
      <c r="AQ168" s="337">
        <v>5130</v>
      </c>
      <c r="AR168" s="319">
        <v>5130</v>
      </c>
      <c r="AS168" s="319">
        <v>5130</v>
      </c>
      <c r="AT168" s="319">
        <v>5130</v>
      </c>
      <c r="AU168" s="319">
        <v>5130</v>
      </c>
      <c r="AV168" s="319">
        <v>5130</v>
      </c>
      <c r="AW168" s="319">
        <v>5130</v>
      </c>
      <c r="AX168" s="325">
        <v>5130</v>
      </c>
      <c r="AY168" s="326">
        <v>5130</v>
      </c>
      <c r="AZ168" s="324">
        <v>5130</v>
      </c>
      <c r="BA168" s="323">
        <v>5130</v>
      </c>
      <c r="BB168" s="319">
        <v>5130</v>
      </c>
      <c r="BC168" s="319">
        <v>5130</v>
      </c>
      <c r="BD168" s="319">
        <v>5130</v>
      </c>
      <c r="BE168" s="319">
        <v>5130</v>
      </c>
      <c r="BF168" s="319">
        <v>5130</v>
      </c>
      <c r="BG168" s="319">
        <v>5130</v>
      </c>
      <c r="BH168" s="319">
        <v>5130</v>
      </c>
      <c r="BI168" s="319">
        <v>5130</v>
      </c>
      <c r="BJ168" s="324">
        <v>5130</v>
      </c>
      <c r="BK168" s="323">
        <v>5130</v>
      </c>
      <c r="BL168" s="319">
        <v>5130</v>
      </c>
      <c r="BM168" s="319">
        <v>5130</v>
      </c>
      <c r="BN168" s="319">
        <v>5130</v>
      </c>
      <c r="BO168" s="319">
        <v>5130</v>
      </c>
      <c r="BP168" s="319">
        <v>5130</v>
      </c>
      <c r="BQ168" s="319">
        <v>5130</v>
      </c>
      <c r="BR168" s="319">
        <v>5130</v>
      </c>
      <c r="BS168" s="319">
        <v>5130</v>
      </c>
      <c r="BT168" s="324">
        <v>5130</v>
      </c>
      <c r="BU168" s="323">
        <v>5130</v>
      </c>
      <c r="BV168" s="319">
        <v>5130</v>
      </c>
      <c r="BW168" s="319">
        <v>5130</v>
      </c>
      <c r="BX168" s="319">
        <v>5130</v>
      </c>
      <c r="BY168" s="319">
        <v>5130</v>
      </c>
      <c r="BZ168" s="319">
        <v>5130</v>
      </c>
      <c r="CA168" s="319">
        <v>5130</v>
      </c>
      <c r="CB168" s="319">
        <v>5130</v>
      </c>
      <c r="CC168" s="324">
        <v>5130</v>
      </c>
    </row>
    <row r="169" spans="1:83" ht="12.95" customHeight="1" x14ac:dyDescent="0.4">
      <c r="A169" s="715"/>
      <c r="B169" s="336" t="s">
        <v>455</v>
      </c>
      <c r="C169" s="323">
        <v>4100</v>
      </c>
      <c r="D169" s="323">
        <v>4100</v>
      </c>
      <c r="E169" s="323">
        <v>4100</v>
      </c>
      <c r="F169" s="323">
        <v>4100</v>
      </c>
      <c r="G169" s="323">
        <v>4100</v>
      </c>
      <c r="H169" s="319">
        <v>4800</v>
      </c>
      <c r="I169" s="319">
        <v>4800</v>
      </c>
      <c r="J169" s="319">
        <v>5200</v>
      </c>
      <c r="K169" s="319">
        <v>5200</v>
      </c>
      <c r="L169" s="325">
        <v>5860</v>
      </c>
      <c r="M169" s="328">
        <v>5860</v>
      </c>
      <c r="N169" s="319">
        <v>5860</v>
      </c>
      <c r="O169" s="319">
        <v>5580</v>
      </c>
      <c r="P169" s="319">
        <v>5580</v>
      </c>
      <c r="Q169" s="319">
        <v>5580</v>
      </c>
      <c r="R169" s="319">
        <v>5580</v>
      </c>
      <c r="S169" s="319">
        <v>5580</v>
      </c>
      <c r="T169" s="319">
        <v>5580</v>
      </c>
      <c r="U169" s="319">
        <v>5580</v>
      </c>
      <c r="V169" s="324">
        <v>5580</v>
      </c>
      <c r="W169" s="323">
        <v>6980</v>
      </c>
      <c r="X169" s="319">
        <v>6980</v>
      </c>
      <c r="Y169" s="319">
        <v>6980</v>
      </c>
      <c r="Z169" s="319">
        <v>6980</v>
      </c>
      <c r="AA169" s="319">
        <v>6980</v>
      </c>
      <c r="AB169" s="319">
        <v>6980</v>
      </c>
      <c r="AC169" s="319">
        <v>6980</v>
      </c>
      <c r="AD169" s="319">
        <v>6980</v>
      </c>
      <c r="AE169" s="319">
        <v>6980</v>
      </c>
      <c r="AF169" s="324">
        <v>6980</v>
      </c>
      <c r="AG169" s="323">
        <v>6980</v>
      </c>
      <c r="AH169" s="319">
        <v>5390</v>
      </c>
      <c r="AI169" s="319">
        <v>5390</v>
      </c>
      <c r="AJ169" s="319">
        <v>5390</v>
      </c>
      <c r="AK169" s="319">
        <v>5390</v>
      </c>
      <c r="AL169" s="319">
        <v>5390</v>
      </c>
      <c r="AM169" s="319">
        <v>5390</v>
      </c>
      <c r="AN169" s="319">
        <v>5390</v>
      </c>
      <c r="AO169" s="319">
        <v>5390</v>
      </c>
      <c r="AP169" s="319">
        <v>5390</v>
      </c>
      <c r="AQ169" s="337">
        <v>5390</v>
      </c>
      <c r="AR169" s="319">
        <v>5390</v>
      </c>
      <c r="AS169" s="319">
        <v>5390</v>
      </c>
      <c r="AT169" s="319">
        <v>5390</v>
      </c>
      <c r="AU169" s="319">
        <v>5390</v>
      </c>
      <c r="AV169" s="319">
        <v>5390</v>
      </c>
      <c r="AW169" s="319">
        <v>5390</v>
      </c>
      <c r="AX169" s="325">
        <v>5390</v>
      </c>
      <c r="AY169" s="326">
        <v>5390</v>
      </c>
      <c r="AZ169" s="324">
        <v>5390</v>
      </c>
      <c r="BA169" s="323">
        <v>5390</v>
      </c>
      <c r="BB169" s="319">
        <v>5390</v>
      </c>
      <c r="BC169" s="319">
        <v>5390</v>
      </c>
      <c r="BD169" s="319">
        <v>5390</v>
      </c>
      <c r="BE169" s="319">
        <v>5390</v>
      </c>
      <c r="BF169" s="319">
        <v>5390</v>
      </c>
      <c r="BG169" s="319">
        <v>5390</v>
      </c>
      <c r="BH169" s="319">
        <v>5390</v>
      </c>
      <c r="BI169" s="319">
        <v>5390</v>
      </c>
      <c r="BJ169" s="324">
        <v>5390</v>
      </c>
      <c r="BK169" s="323">
        <v>5390</v>
      </c>
      <c r="BL169" s="319">
        <v>5390</v>
      </c>
      <c r="BM169" s="319">
        <v>5390</v>
      </c>
      <c r="BN169" s="319">
        <v>5390</v>
      </c>
      <c r="BO169" s="319">
        <v>5390</v>
      </c>
      <c r="BP169" s="319">
        <v>5390</v>
      </c>
      <c r="BQ169" s="319">
        <v>5390</v>
      </c>
      <c r="BR169" s="319">
        <v>5390</v>
      </c>
      <c r="BS169" s="319">
        <v>5390</v>
      </c>
      <c r="BT169" s="324">
        <v>5390</v>
      </c>
      <c r="BU169" s="323">
        <v>5390</v>
      </c>
      <c r="BV169" s="319">
        <v>5390</v>
      </c>
      <c r="BW169" s="319">
        <v>5390</v>
      </c>
      <c r="BX169" s="319">
        <v>5390</v>
      </c>
      <c r="BY169" s="319">
        <v>5390</v>
      </c>
      <c r="BZ169" s="319">
        <v>5390</v>
      </c>
      <c r="CA169" s="319">
        <v>5390</v>
      </c>
      <c r="CB169" s="319">
        <v>5390</v>
      </c>
      <c r="CC169" s="324">
        <v>5390</v>
      </c>
    </row>
    <row r="170" spans="1:83" ht="12.95" customHeight="1" thickBot="1" x14ac:dyDescent="0.45">
      <c r="A170" s="716" t="s">
        <v>459</v>
      </c>
      <c r="B170" s="717"/>
      <c r="C170" s="329">
        <f>+(C167*180+C168*30+C169*100)*12</f>
        <v>13992000</v>
      </c>
      <c r="D170" s="329">
        <f t="shared" ref="D170:BO170" si="51">+(D167*180+D168*30+D169*100)*12</f>
        <v>13992000</v>
      </c>
      <c r="E170" s="329">
        <f t="shared" si="51"/>
        <v>13992000</v>
      </c>
      <c r="F170" s="329">
        <f t="shared" si="51"/>
        <v>13992000</v>
      </c>
      <c r="G170" s="329">
        <f t="shared" si="51"/>
        <v>13992000</v>
      </c>
      <c r="H170" s="329">
        <f t="shared" si="51"/>
        <v>16200000</v>
      </c>
      <c r="I170" s="329">
        <f t="shared" si="51"/>
        <v>16200000</v>
      </c>
      <c r="J170" s="329">
        <f t="shared" si="51"/>
        <v>17594400</v>
      </c>
      <c r="K170" s="329">
        <f t="shared" si="51"/>
        <v>17594400</v>
      </c>
      <c r="L170" s="329">
        <f t="shared" si="51"/>
        <v>19837200</v>
      </c>
      <c r="M170" s="338">
        <f t="shared" si="51"/>
        <v>19837200</v>
      </c>
      <c r="N170" s="339">
        <f t="shared" si="51"/>
        <v>19837200</v>
      </c>
      <c r="O170" s="339">
        <f t="shared" si="51"/>
        <v>19458000</v>
      </c>
      <c r="P170" s="339">
        <f t="shared" si="51"/>
        <v>19458000</v>
      </c>
      <c r="Q170" s="339">
        <f t="shared" si="51"/>
        <v>19458000</v>
      </c>
      <c r="R170" s="339">
        <f t="shared" si="51"/>
        <v>19458000</v>
      </c>
      <c r="S170" s="339">
        <f t="shared" si="51"/>
        <v>19458000</v>
      </c>
      <c r="T170" s="339">
        <f t="shared" si="51"/>
        <v>19458000</v>
      </c>
      <c r="U170" s="339">
        <f t="shared" si="51"/>
        <v>19458000</v>
      </c>
      <c r="V170" s="340">
        <f t="shared" si="51"/>
        <v>19458000</v>
      </c>
      <c r="W170" s="329">
        <f t="shared" si="51"/>
        <v>24334800</v>
      </c>
      <c r="X170" s="339">
        <f t="shared" si="51"/>
        <v>24334800</v>
      </c>
      <c r="Y170" s="339">
        <f t="shared" si="51"/>
        <v>24334800</v>
      </c>
      <c r="Z170" s="339">
        <f t="shared" si="51"/>
        <v>24334800</v>
      </c>
      <c r="AA170" s="339">
        <f t="shared" si="51"/>
        <v>24334800</v>
      </c>
      <c r="AB170" s="339">
        <f t="shared" si="51"/>
        <v>24334800</v>
      </c>
      <c r="AC170" s="339">
        <f t="shared" si="51"/>
        <v>24334800</v>
      </c>
      <c r="AD170" s="339">
        <f t="shared" si="51"/>
        <v>24334800</v>
      </c>
      <c r="AE170" s="339">
        <f t="shared" si="51"/>
        <v>24334800</v>
      </c>
      <c r="AF170" s="340">
        <f t="shared" si="51"/>
        <v>24334800</v>
      </c>
      <c r="AG170" s="329">
        <f t="shared" si="51"/>
        <v>24334800</v>
      </c>
      <c r="AH170" s="329">
        <f t="shared" si="51"/>
        <v>19006800</v>
      </c>
      <c r="AI170" s="329">
        <f t="shared" si="51"/>
        <v>19006800</v>
      </c>
      <c r="AJ170" s="329">
        <f t="shared" si="51"/>
        <v>19006800</v>
      </c>
      <c r="AK170" s="329">
        <f t="shared" si="51"/>
        <v>19006800</v>
      </c>
      <c r="AL170" s="329">
        <f t="shared" si="51"/>
        <v>19006800</v>
      </c>
      <c r="AM170" s="329">
        <f t="shared" si="51"/>
        <v>19006800</v>
      </c>
      <c r="AN170" s="329">
        <f t="shared" si="51"/>
        <v>19006800</v>
      </c>
      <c r="AO170" s="329">
        <f t="shared" si="51"/>
        <v>19006800</v>
      </c>
      <c r="AP170" s="329">
        <f t="shared" si="51"/>
        <v>19006800</v>
      </c>
      <c r="AQ170" s="341">
        <f t="shared" si="51"/>
        <v>19006800</v>
      </c>
      <c r="AR170" s="339">
        <f t="shared" si="51"/>
        <v>19006800</v>
      </c>
      <c r="AS170" s="339">
        <f t="shared" si="51"/>
        <v>19006800</v>
      </c>
      <c r="AT170" s="339">
        <f t="shared" si="51"/>
        <v>19006800</v>
      </c>
      <c r="AU170" s="339">
        <f t="shared" si="51"/>
        <v>19006800</v>
      </c>
      <c r="AV170" s="339">
        <f t="shared" si="51"/>
        <v>19006800</v>
      </c>
      <c r="AW170" s="339">
        <f t="shared" si="51"/>
        <v>19006800</v>
      </c>
      <c r="AX170" s="342">
        <f t="shared" si="51"/>
        <v>19006800</v>
      </c>
      <c r="AY170" s="343">
        <f t="shared" si="51"/>
        <v>19006800</v>
      </c>
      <c r="AZ170" s="340">
        <f t="shared" si="51"/>
        <v>19006800</v>
      </c>
      <c r="BA170" s="329">
        <f t="shared" si="51"/>
        <v>19006800</v>
      </c>
      <c r="BB170" s="339">
        <f t="shared" si="51"/>
        <v>19006800</v>
      </c>
      <c r="BC170" s="339">
        <f t="shared" si="51"/>
        <v>19006800</v>
      </c>
      <c r="BD170" s="339">
        <f t="shared" si="51"/>
        <v>19006800</v>
      </c>
      <c r="BE170" s="339">
        <f t="shared" si="51"/>
        <v>19006800</v>
      </c>
      <c r="BF170" s="339">
        <f t="shared" si="51"/>
        <v>19006800</v>
      </c>
      <c r="BG170" s="339">
        <f t="shared" si="51"/>
        <v>19006800</v>
      </c>
      <c r="BH170" s="339">
        <f t="shared" si="51"/>
        <v>19006800</v>
      </c>
      <c r="BI170" s="339">
        <f t="shared" si="51"/>
        <v>19006800</v>
      </c>
      <c r="BJ170" s="340">
        <f t="shared" si="51"/>
        <v>19006800</v>
      </c>
      <c r="BK170" s="329">
        <f t="shared" si="51"/>
        <v>19006800</v>
      </c>
      <c r="BL170" s="339">
        <f t="shared" si="51"/>
        <v>19006800</v>
      </c>
      <c r="BM170" s="339">
        <f t="shared" si="51"/>
        <v>19006800</v>
      </c>
      <c r="BN170" s="339">
        <f t="shared" si="51"/>
        <v>19006800</v>
      </c>
      <c r="BO170" s="339">
        <f t="shared" si="51"/>
        <v>19006800</v>
      </c>
      <c r="BP170" s="339">
        <f t="shared" ref="BP170:CC170" si="52">+(BP167*180+BP168*30+BP169*100)*12</f>
        <v>19006800</v>
      </c>
      <c r="BQ170" s="339">
        <f t="shared" si="52"/>
        <v>19006800</v>
      </c>
      <c r="BR170" s="339">
        <f t="shared" si="52"/>
        <v>19006800</v>
      </c>
      <c r="BS170" s="339">
        <f t="shared" si="52"/>
        <v>19006800</v>
      </c>
      <c r="BT170" s="340">
        <f t="shared" si="52"/>
        <v>19006800</v>
      </c>
      <c r="BU170" s="329">
        <f t="shared" si="52"/>
        <v>19006800</v>
      </c>
      <c r="BV170" s="339">
        <f t="shared" si="52"/>
        <v>19006800</v>
      </c>
      <c r="BW170" s="339">
        <f t="shared" si="52"/>
        <v>19006800</v>
      </c>
      <c r="BX170" s="339">
        <f t="shared" si="52"/>
        <v>19006800</v>
      </c>
      <c r="BY170" s="339">
        <f t="shared" si="52"/>
        <v>19006800</v>
      </c>
      <c r="BZ170" s="339">
        <f t="shared" si="52"/>
        <v>19006800</v>
      </c>
      <c r="CA170" s="339">
        <f t="shared" si="52"/>
        <v>19006800</v>
      </c>
      <c r="CB170" s="339">
        <f t="shared" si="52"/>
        <v>19006800</v>
      </c>
      <c r="CC170" s="340">
        <f t="shared" si="52"/>
        <v>19006800</v>
      </c>
    </row>
    <row r="171" spans="1:83" ht="14.25" customHeight="1" thickBot="1" x14ac:dyDescent="0.45">
      <c r="AX171" s="22"/>
      <c r="AY171" s="602"/>
    </row>
    <row r="172" spans="1:83" s="345" customFormat="1" ht="14.25" customHeight="1" x14ac:dyDescent="0.4">
      <c r="A172" s="702" t="s">
        <v>460</v>
      </c>
      <c r="B172" s="346" t="s">
        <v>461</v>
      </c>
      <c r="C172" s="347"/>
      <c r="D172" s="348"/>
      <c r="E172" s="348"/>
      <c r="F172" s="348"/>
      <c r="G172" s="349"/>
      <c r="H172" s="348">
        <v>724497</v>
      </c>
      <c r="I172" s="348">
        <v>756783</v>
      </c>
      <c r="J172" s="348">
        <v>2555613</v>
      </c>
      <c r="K172" s="348"/>
      <c r="L172" s="350">
        <v>66481</v>
      </c>
      <c r="M172" s="351">
        <v>2371344</v>
      </c>
      <c r="N172" s="348">
        <v>4866924</v>
      </c>
      <c r="O172" s="348">
        <v>696041</v>
      </c>
      <c r="P172" s="348">
        <v>1226309</v>
      </c>
      <c r="Q172" s="348">
        <v>1814187</v>
      </c>
      <c r="R172" s="348">
        <v>1056654</v>
      </c>
      <c r="S172" s="348">
        <v>2289840</v>
      </c>
      <c r="T172" s="352">
        <v>1678176</v>
      </c>
      <c r="U172" s="352">
        <v>13489250</v>
      </c>
      <c r="V172" s="346">
        <v>1312018</v>
      </c>
      <c r="W172" s="347">
        <v>1653407</v>
      </c>
      <c r="X172" s="348">
        <v>1590013</v>
      </c>
      <c r="Y172" s="348">
        <v>1839617</v>
      </c>
      <c r="Z172" s="348">
        <v>1459374</v>
      </c>
      <c r="AA172" s="348">
        <v>1454792</v>
      </c>
      <c r="AB172" s="348">
        <v>2434043</v>
      </c>
      <c r="AC172" s="348">
        <v>2254190</v>
      </c>
      <c r="AD172" s="348">
        <v>1212225</v>
      </c>
      <c r="AE172" s="348">
        <v>1164423</v>
      </c>
      <c r="AF172" s="350">
        <v>1332337</v>
      </c>
      <c r="AG172" s="351">
        <v>351679</v>
      </c>
      <c r="AH172" s="348">
        <v>260789</v>
      </c>
      <c r="AI172" s="348">
        <v>10444</v>
      </c>
      <c r="AJ172" s="348">
        <v>15348</v>
      </c>
      <c r="AK172" s="348">
        <v>43773</v>
      </c>
      <c r="AL172" s="348">
        <v>98065</v>
      </c>
      <c r="AM172" s="348">
        <v>192401</v>
      </c>
      <c r="AN172" s="348">
        <v>83559</v>
      </c>
      <c r="AO172" s="348">
        <v>26343</v>
      </c>
      <c r="AP172" s="346">
        <v>48928</v>
      </c>
      <c r="AQ172" s="347">
        <v>8235</v>
      </c>
      <c r="AR172" s="348">
        <v>15267</v>
      </c>
      <c r="AS172" s="348">
        <v>8219</v>
      </c>
      <c r="AT172" s="348">
        <v>16219</v>
      </c>
      <c r="AU172" s="348">
        <v>7090</v>
      </c>
      <c r="AV172" s="348">
        <v>13743</v>
      </c>
      <c r="AW172" s="348">
        <v>2914</v>
      </c>
      <c r="AX172" s="350">
        <v>5410</v>
      </c>
      <c r="AY172" s="353"/>
      <c r="AZ172" s="350"/>
      <c r="BA172" s="351"/>
      <c r="BB172" s="348"/>
      <c r="BC172" s="348"/>
      <c r="BD172" s="348"/>
      <c r="BE172" s="348"/>
      <c r="BF172" s="348"/>
      <c r="BG172" s="348"/>
      <c r="BH172" s="348"/>
      <c r="BI172" s="348"/>
      <c r="BJ172" s="346"/>
      <c r="BK172" s="347"/>
      <c r="BL172" s="348"/>
      <c r="BM172" s="348"/>
      <c r="BN172" s="348"/>
      <c r="BO172" s="348"/>
      <c r="BP172" s="348"/>
      <c r="BQ172" s="348"/>
      <c r="BR172" s="348"/>
      <c r="BS172" s="348"/>
      <c r="BT172" s="350"/>
      <c r="BU172" s="351"/>
      <c r="BV172" s="348"/>
      <c r="BW172" s="348"/>
      <c r="BX172" s="348"/>
      <c r="BY172" s="348"/>
      <c r="BZ172" s="348"/>
      <c r="CA172" s="348"/>
      <c r="CB172" s="348"/>
      <c r="CC172" s="346"/>
      <c r="CD172" s="354">
        <f t="shared" ref="CD172:CD180" si="53">SUM(C172:CC172)</f>
        <v>52506964</v>
      </c>
      <c r="CE172" s="355"/>
    </row>
    <row r="173" spans="1:83" s="345" customFormat="1" ht="14.25" customHeight="1" x14ac:dyDescent="0.4">
      <c r="A173" s="703"/>
      <c r="B173" s="356" t="s">
        <v>462</v>
      </c>
      <c r="C173" s="357"/>
      <c r="D173" s="358"/>
      <c r="E173" s="358"/>
      <c r="F173" s="358" t="s">
        <v>463</v>
      </c>
      <c r="G173" s="359">
        <v>1198000</v>
      </c>
      <c r="H173" s="358"/>
      <c r="I173" s="358"/>
      <c r="J173" s="358"/>
      <c r="K173" s="358"/>
      <c r="L173" s="360"/>
      <c r="M173" s="361"/>
      <c r="N173" s="358"/>
      <c r="O173" s="362" t="s">
        <v>826</v>
      </c>
      <c r="P173" s="362" t="s">
        <v>826</v>
      </c>
      <c r="Q173" s="362" t="s">
        <v>826</v>
      </c>
      <c r="R173" s="358"/>
      <c r="S173" s="358"/>
      <c r="T173" s="362"/>
      <c r="U173" s="362"/>
      <c r="V173" s="356"/>
      <c r="W173" s="357"/>
      <c r="X173" s="358"/>
      <c r="Y173" s="358"/>
      <c r="Z173" s="358"/>
      <c r="AA173" s="358"/>
      <c r="AB173" s="358"/>
      <c r="AC173" s="358"/>
      <c r="AD173" s="358"/>
      <c r="AE173" s="358"/>
      <c r="AF173" s="360"/>
      <c r="AG173" s="361"/>
      <c r="AH173" s="358"/>
      <c r="AI173" s="358"/>
      <c r="AJ173" s="358"/>
      <c r="AK173" s="358"/>
      <c r="AL173" s="358"/>
      <c r="AM173" s="358">
        <v>159500</v>
      </c>
      <c r="AN173" s="358"/>
      <c r="AO173" s="358">
        <v>269976</v>
      </c>
      <c r="AP173" s="356">
        <v>423270</v>
      </c>
      <c r="AQ173" s="357">
        <v>567011</v>
      </c>
      <c r="AR173" s="358">
        <v>666125</v>
      </c>
      <c r="AS173" s="358">
        <v>784370</v>
      </c>
      <c r="AT173" s="358">
        <v>909486</v>
      </c>
      <c r="AU173" s="358">
        <v>1134878</v>
      </c>
      <c r="AV173" s="358">
        <v>1310128</v>
      </c>
      <c r="AW173" s="358">
        <v>1470890</v>
      </c>
      <c r="AX173" s="360">
        <v>947580</v>
      </c>
      <c r="AY173" s="363">
        <v>800000</v>
      </c>
      <c r="AZ173" s="360"/>
      <c r="BA173" s="361"/>
      <c r="BB173" s="358"/>
      <c r="BC173" s="358"/>
      <c r="BD173" s="358"/>
      <c r="BE173" s="358"/>
      <c r="BF173" s="358"/>
      <c r="BG173" s="358"/>
      <c r="BH173" s="358"/>
      <c r="BI173" s="358"/>
      <c r="BJ173" s="356"/>
      <c r="BK173" s="357"/>
      <c r="BL173" s="358"/>
      <c r="BM173" s="358"/>
      <c r="BN173" s="358"/>
      <c r="BO173" s="358"/>
      <c r="BP173" s="358"/>
      <c r="BQ173" s="358"/>
      <c r="BR173" s="358"/>
      <c r="BS173" s="358"/>
      <c r="BT173" s="360"/>
      <c r="BU173" s="361"/>
      <c r="BV173" s="358"/>
      <c r="BW173" s="358"/>
      <c r="BX173" s="358"/>
      <c r="BY173" s="358"/>
      <c r="BZ173" s="358"/>
      <c r="CA173" s="358"/>
      <c r="CB173" s="358"/>
      <c r="CC173" s="356"/>
      <c r="CD173" s="364">
        <f t="shared" si="53"/>
        <v>10641214</v>
      </c>
      <c r="CE173" s="355"/>
    </row>
    <row r="174" spans="1:83" s="345" customFormat="1" ht="14.25" customHeight="1" x14ac:dyDescent="0.4">
      <c r="A174" s="703"/>
      <c r="B174" s="356" t="s">
        <v>464</v>
      </c>
      <c r="C174" s="357"/>
      <c r="D174" s="358"/>
      <c r="E174" s="358"/>
      <c r="F174" s="358"/>
      <c r="G174" s="358"/>
      <c r="H174" s="358">
        <v>87400</v>
      </c>
      <c r="I174" s="358">
        <v>58200</v>
      </c>
      <c r="J174" s="358">
        <v>105650</v>
      </c>
      <c r="K174" s="358"/>
      <c r="L174" s="360">
        <v>156950</v>
      </c>
      <c r="M174" s="361">
        <v>213750</v>
      </c>
      <c r="N174" s="358">
        <v>212700</v>
      </c>
      <c r="O174" s="362">
        <v>-5550409</v>
      </c>
      <c r="P174" s="362">
        <v>-3235494</v>
      </c>
      <c r="Q174" s="358">
        <v>-624950</v>
      </c>
      <c r="R174" s="358"/>
      <c r="S174" s="358"/>
      <c r="T174" s="362"/>
      <c r="U174" s="362"/>
      <c r="V174" s="356"/>
      <c r="W174" s="357">
        <v>397730</v>
      </c>
      <c r="X174" s="358"/>
      <c r="Y174" s="358"/>
      <c r="Z174" s="358"/>
      <c r="AA174" s="358"/>
      <c r="AB174" s="358"/>
      <c r="AC174" s="358"/>
      <c r="AD174" s="358"/>
      <c r="AE174" s="358">
        <v>714240</v>
      </c>
      <c r="AF174" s="360">
        <v>319200</v>
      </c>
      <c r="AG174" s="361">
        <v>358255</v>
      </c>
      <c r="AH174" s="358"/>
      <c r="AI174" s="358"/>
      <c r="AJ174" s="358"/>
      <c r="AK174" s="358">
        <v>3000</v>
      </c>
      <c r="AL174" s="358">
        <v>197568</v>
      </c>
      <c r="AM174" s="358"/>
      <c r="AN174" s="358">
        <v>256</v>
      </c>
      <c r="AO174" s="358"/>
      <c r="AP174" s="356"/>
      <c r="AQ174" s="357"/>
      <c r="AR174" s="358">
        <v>94500</v>
      </c>
      <c r="AS174" s="358"/>
      <c r="AT174" s="358">
        <v>245050</v>
      </c>
      <c r="AU174" s="358"/>
      <c r="AV174" s="358"/>
      <c r="AW174" s="358">
        <v>203040</v>
      </c>
      <c r="AX174" s="360"/>
      <c r="AY174" s="363"/>
      <c r="AZ174" s="360" t="s">
        <v>833</v>
      </c>
      <c r="BA174" s="361"/>
      <c r="BB174" s="358"/>
      <c r="BC174" s="358"/>
      <c r="BD174" s="358"/>
      <c r="BE174" s="358"/>
      <c r="BF174" s="358"/>
      <c r="BG174" s="358"/>
      <c r="BH174" s="358"/>
      <c r="BI174" s="358"/>
      <c r="BJ174" s="356"/>
      <c r="BK174" s="357"/>
      <c r="BL174" s="358"/>
      <c r="BM174" s="358"/>
      <c r="BN174" s="358"/>
      <c r="BO174" s="358"/>
      <c r="BP174" s="358"/>
      <c r="BQ174" s="358"/>
      <c r="BR174" s="358"/>
      <c r="BS174" s="358"/>
      <c r="BT174" s="360"/>
      <c r="BU174" s="361"/>
      <c r="BV174" s="358"/>
      <c r="BW174" s="358"/>
      <c r="BX174" s="358"/>
      <c r="BY174" s="358"/>
      <c r="BZ174" s="358"/>
      <c r="CA174" s="358"/>
      <c r="CB174" s="358"/>
      <c r="CC174" s="356"/>
      <c r="CD174" s="364">
        <f t="shared" si="53"/>
        <v>-6043364</v>
      </c>
      <c r="CE174" s="355"/>
    </row>
    <row r="175" spans="1:83" s="345" customFormat="1" ht="14.25" customHeight="1" x14ac:dyDescent="0.4">
      <c r="A175" s="703"/>
      <c r="B175" s="356" t="s">
        <v>465</v>
      </c>
      <c r="C175" s="357"/>
      <c r="D175" s="358"/>
      <c r="E175" s="358"/>
      <c r="F175" s="358"/>
      <c r="G175" s="358"/>
      <c r="H175" s="358">
        <v>-38000</v>
      </c>
      <c r="I175" s="358">
        <v>-151000</v>
      </c>
      <c r="J175" s="358">
        <v>28000</v>
      </c>
      <c r="K175" s="358"/>
      <c r="L175" s="360">
        <v>82000</v>
      </c>
      <c r="M175" s="575" t="s">
        <v>828</v>
      </c>
      <c r="N175" s="573">
        <v>100000000</v>
      </c>
      <c r="O175" s="362">
        <v>-31556987</v>
      </c>
      <c r="P175" s="362">
        <v>-33871902</v>
      </c>
      <c r="Q175" s="573">
        <v>-27024786</v>
      </c>
      <c r="R175" s="358"/>
      <c r="S175" s="358"/>
      <c r="T175" s="362"/>
      <c r="U175" s="362"/>
      <c r="V175" s="356"/>
      <c r="W175" s="365">
        <v>11468785</v>
      </c>
      <c r="X175" s="358"/>
      <c r="Y175" s="358"/>
      <c r="Z175" s="358"/>
      <c r="AA175" s="358"/>
      <c r="AB175" s="358"/>
      <c r="AC175" s="358"/>
      <c r="AD175" s="358"/>
      <c r="AE175" s="358"/>
      <c r="AF175" s="360"/>
      <c r="AG175" s="571"/>
      <c r="AH175" s="362">
        <v>14150500</v>
      </c>
      <c r="AI175" s="358"/>
      <c r="AJ175" s="358"/>
      <c r="AK175" s="358"/>
      <c r="AL175" s="358"/>
      <c r="AM175" s="358"/>
      <c r="AN175" s="358"/>
      <c r="AO175" s="358"/>
      <c r="AP175" s="356"/>
      <c r="AQ175" s="357"/>
      <c r="AR175" s="358"/>
      <c r="AS175" s="358"/>
      <c r="AT175" s="358"/>
      <c r="AU175" s="358"/>
      <c r="AV175" s="358"/>
      <c r="AW175" s="358"/>
      <c r="AX175" s="360"/>
      <c r="AY175" s="363"/>
      <c r="AZ175" s="360">
        <v>2500000</v>
      </c>
      <c r="BA175" s="361">
        <v>2500000</v>
      </c>
      <c r="BB175" s="358">
        <v>2500000</v>
      </c>
      <c r="BC175" s="358">
        <v>2500000</v>
      </c>
      <c r="BD175" s="358">
        <v>2500000</v>
      </c>
      <c r="BE175" s="358">
        <v>2500000</v>
      </c>
      <c r="BF175" s="358">
        <v>2500000</v>
      </c>
      <c r="BG175" s="358">
        <v>2500000</v>
      </c>
      <c r="BH175" s="358">
        <v>2500000</v>
      </c>
      <c r="BI175" s="358">
        <v>2500000</v>
      </c>
      <c r="BJ175" s="356">
        <v>2500000</v>
      </c>
      <c r="BK175" s="357">
        <v>2500000</v>
      </c>
      <c r="BL175" s="358">
        <v>2500000</v>
      </c>
      <c r="BM175" s="358">
        <v>2500000</v>
      </c>
      <c r="BN175" s="358">
        <v>2500000</v>
      </c>
      <c r="BO175" s="358">
        <v>2500000</v>
      </c>
      <c r="BP175" s="358">
        <v>2500000</v>
      </c>
      <c r="BQ175" s="358">
        <v>2500000</v>
      </c>
      <c r="BR175" s="358">
        <v>2500000</v>
      </c>
      <c r="BS175" s="358">
        <v>2500000</v>
      </c>
      <c r="BT175" s="360">
        <v>2500000</v>
      </c>
      <c r="BU175" s="361">
        <v>2500000</v>
      </c>
      <c r="BV175" s="358">
        <v>2500000</v>
      </c>
      <c r="BW175" s="358">
        <v>2500000</v>
      </c>
      <c r="BX175" s="358">
        <v>2500000</v>
      </c>
      <c r="BY175" s="358">
        <v>2500000</v>
      </c>
      <c r="BZ175" s="358">
        <v>2500000</v>
      </c>
      <c r="CA175" s="358">
        <v>2500000</v>
      </c>
      <c r="CB175" s="358">
        <v>2500000</v>
      </c>
      <c r="CC175" s="356">
        <v>2500000</v>
      </c>
      <c r="CD175" s="364">
        <f>SUM(C175:CC175)</f>
        <v>108086610</v>
      </c>
      <c r="CE175" s="355"/>
    </row>
    <row r="176" spans="1:83" s="345" customFormat="1" ht="14.25" customHeight="1" x14ac:dyDescent="0.4">
      <c r="A176" s="703"/>
      <c r="B176" s="356" t="s">
        <v>466</v>
      </c>
      <c r="C176" s="357"/>
      <c r="D176" s="358"/>
      <c r="E176" s="358"/>
      <c r="F176" s="358"/>
      <c r="G176" s="358"/>
      <c r="H176" s="358" t="s">
        <v>824</v>
      </c>
      <c r="I176" s="358" t="s">
        <v>824</v>
      </c>
      <c r="J176" s="358" t="s">
        <v>824</v>
      </c>
      <c r="K176" s="358"/>
      <c r="L176" s="360" t="s">
        <v>824</v>
      </c>
      <c r="M176" s="575" t="s">
        <v>829</v>
      </c>
      <c r="N176" s="573">
        <v>158000</v>
      </c>
      <c r="O176" s="362" t="s">
        <v>827</v>
      </c>
      <c r="P176" s="362" t="s">
        <v>827</v>
      </c>
      <c r="Q176" s="358"/>
      <c r="R176" s="358"/>
      <c r="S176" s="358"/>
      <c r="T176" s="362"/>
      <c r="U176" s="362"/>
      <c r="V176" s="356"/>
      <c r="W176" s="365"/>
      <c r="X176" s="358"/>
      <c r="Y176" s="358"/>
      <c r="Z176" s="358"/>
      <c r="AA176" s="358"/>
      <c r="AB176" s="358">
        <v>2084012</v>
      </c>
      <c r="AC176" s="358"/>
      <c r="AD176" s="358"/>
      <c r="AE176" s="358"/>
      <c r="AF176" s="360"/>
      <c r="AG176" s="361"/>
      <c r="AH176" s="362"/>
      <c r="AI176" s="362">
        <v>-5084000</v>
      </c>
      <c r="AJ176" s="358"/>
      <c r="AK176" s="358"/>
      <c r="AL176" s="358"/>
      <c r="AM176" s="358"/>
      <c r="AN176" s="358"/>
      <c r="AO176" s="358">
        <v>504755</v>
      </c>
      <c r="AP176" s="356">
        <v>1282050</v>
      </c>
      <c r="AQ176" s="357">
        <v>1509095</v>
      </c>
      <c r="AR176" s="358">
        <v>1713873</v>
      </c>
      <c r="AS176" s="358">
        <v>5399311</v>
      </c>
      <c r="AT176" s="358">
        <v>1395374</v>
      </c>
      <c r="AU176" s="358">
        <v>258120</v>
      </c>
      <c r="AV176" s="358">
        <v>3798779</v>
      </c>
      <c r="AW176" s="358">
        <v>966844</v>
      </c>
      <c r="AX176" s="360">
        <v>887860</v>
      </c>
      <c r="AY176" s="363">
        <v>3475795</v>
      </c>
      <c r="AZ176" s="360"/>
      <c r="BA176" s="361"/>
      <c r="BB176" s="358"/>
      <c r="BC176" s="358"/>
      <c r="BD176" s="358"/>
      <c r="BE176" s="358"/>
      <c r="BF176" s="358"/>
      <c r="BG176" s="358"/>
      <c r="BH176" s="358"/>
      <c r="BI176" s="358"/>
      <c r="BJ176" s="356"/>
      <c r="BK176" s="357"/>
      <c r="BL176" s="358"/>
      <c r="BM176" s="358"/>
      <c r="BN176" s="358"/>
      <c r="BO176" s="358"/>
      <c r="BP176" s="358"/>
      <c r="BQ176" s="358"/>
      <c r="BR176" s="358"/>
      <c r="BS176" s="358"/>
      <c r="BT176" s="360"/>
      <c r="BU176" s="361"/>
      <c r="BV176" s="358"/>
      <c r="BW176" s="358"/>
      <c r="BX176" s="358"/>
      <c r="BY176" s="358"/>
      <c r="BZ176" s="358"/>
      <c r="CA176" s="358"/>
      <c r="CB176" s="358"/>
      <c r="CC176" s="356"/>
      <c r="CD176" s="364">
        <f t="shared" si="53"/>
        <v>18349868</v>
      </c>
      <c r="CE176" s="355"/>
    </row>
    <row r="177" spans="1:83" s="345" customFormat="1" ht="14.25" customHeight="1" x14ac:dyDescent="0.4">
      <c r="A177" s="703"/>
      <c r="B177" s="356" t="s">
        <v>467</v>
      </c>
      <c r="C177" s="357"/>
      <c r="D177" s="358"/>
      <c r="E177" s="358"/>
      <c r="F177" s="358"/>
      <c r="G177" s="358"/>
      <c r="H177" s="358"/>
      <c r="I177" s="358"/>
      <c r="J177" s="358"/>
      <c r="K177" s="358"/>
      <c r="L177" s="360"/>
      <c r="M177" s="361">
        <v>769000</v>
      </c>
      <c r="N177" s="358">
        <v>733000</v>
      </c>
      <c r="O177" s="362">
        <v>1044130</v>
      </c>
      <c r="P177" s="362"/>
      <c r="Q177" s="358"/>
      <c r="R177" s="358"/>
      <c r="S177" s="358"/>
      <c r="T177" s="362"/>
      <c r="U177" s="362"/>
      <c r="V177" s="356"/>
      <c r="W177" s="365"/>
      <c r="X177" s="358"/>
      <c r="Y177" s="358"/>
      <c r="Z177" s="358"/>
      <c r="AA177" s="358"/>
      <c r="AB177" s="358"/>
      <c r="AC177" s="358"/>
      <c r="AD177" s="358"/>
      <c r="AE177" s="358"/>
      <c r="AF177" s="360"/>
      <c r="AG177" s="361"/>
      <c r="AH177" s="362"/>
      <c r="AI177" s="358"/>
      <c r="AJ177" s="358"/>
      <c r="AK177" s="358"/>
      <c r="AL177" s="358"/>
      <c r="AM177" s="358"/>
      <c r="AN177" s="358"/>
      <c r="AO177" s="358"/>
      <c r="AP177" s="356"/>
      <c r="AQ177" s="357"/>
      <c r="AR177" s="358"/>
      <c r="AS177" s="358"/>
      <c r="AT177" s="358"/>
      <c r="AU177" s="358"/>
      <c r="AV177" s="358"/>
      <c r="AW177" s="358"/>
      <c r="AX177" s="360"/>
      <c r="AY177" s="363"/>
      <c r="AZ177" s="360"/>
      <c r="BA177" s="361"/>
      <c r="BB177" s="358"/>
      <c r="BC177" s="358"/>
      <c r="BD177" s="358"/>
      <c r="BE177" s="358"/>
      <c r="BF177" s="358"/>
      <c r="BG177" s="358"/>
      <c r="BH177" s="358"/>
      <c r="BI177" s="358"/>
      <c r="BJ177" s="356"/>
      <c r="BK177" s="357"/>
      <c r="BL177" s="358"/>
      <c r="BM177" s="358"/>
      <c r="BN177" s="358"/>
      <c r="BO177" s="358"/>
      <c r="BP177" s="358"/>
      <c r="BQ177" s="358"/>
      <c r="BR177" s="358"/>
      <c r="BS177" s="358"/>
      <c r="BT177" s="360"/>
      <c r="BU177" s="361"/>
      <c r="BV177" s="358"/>
      <c r="BW177" s="358"/>
      <c r="BX177" s="358"/>
      <c r="BY177" s="358"/>
      <c r="BZ177" s="358"/>
      <c r="CA177" s="358"/>
      <c r="CB177" s="358"/>
      <c r="CC177" s="356"/>
      <c r="CD177" s="364">
        <f t="shared" si="53"/>
        <v>2546130</v>
      </c>
      <c r="CE177" s="355"/>
    </row>
    <row r="178" spans="1:83" s="345" customFormat="1" ht="14.25" customHeight="1" x14ac:dyDescent="0.4">
      <c r="A178" s="703"/>
      <c r="B178" s="366" t="s">
        <v>468</v>
      </c>
      <c r="C178" s="357"/>
      <c r="D178" s="358"/>
      <c r="E178" s="358"/>
      <c r="F178" s="358"/>
      <c r="G178" s="358"/>
      <c r="H178" s="358"/>
      <c r="I178" s="358"/>
      <c r="J178" s="358"/>
      <c r="K178" s="358"/>
      <c r="L178" s="360"/>
      <c r="M178" s="361"/>
      <c r="N178" s="358"/>
      <c r="O178" s="362" t="s">
        <v>830</v>
      </c>
      <c r="P178" s="362"/>
      <c r="Q178" s="358"/>
      <c r="R178" s="358"/>
      <c r="S178" s="358"/>
      <c r="T178" s="362"/>
      <c r="U178" s="362"/>
      <c r="V178" s="356"/>
      <c r="W178" s="365"/>
      <c r="X178" s="358"/>
      <c r="Y178" s="358"/>
      <c r="Z178" s="358"/>
      <c r="AA178" s="358"/>
      <c r="AB178" s="358"/>
      <c r="AC178" s="358"/>
      <c r="AD178" s="358"/>
      <c r="AE178" s="358"/>
      <c r="AF178" s="360"/>
      <c r="AG178" s="361"/>
      <c r="AH178" s="358"/>
      <c r="AI178" s="358"/>
      <c r="AJ178" s="358"/>
      <c r="AK178" s="358"/>
      <c r="AL178" s="358"/>
      <c r="AM178" s="358">
        <v>953500</v>
      </c>
      <c r="AN178" s="358">
        <v>2886000</v>
      </c>
      <c r="AO178" s="358">
        <v>1399859</v>
      </c>
      <c r="AP178" s="356">
        <v>2771141</v>
      </c>
      <c r="AQ178" s="357"/>
      <c r="AR178" s="358"/>
      <c r="AS178" s="358"/>
      <c r="AT178" s="358"/>
      <c r="AU178" s="358"/>
      <c r="AV178" s="358"/>
      <c r="AW178" s="358"/>
      <c r="AX178" s="360"/>
      <c r="AY178" s="363"/>
      <c r="AZ178" s="360"/>
      <c r="BA178" s="361"/>
      <c r="BB178" s="358"/>
      <c r="BC178" s="358"/>
      <c r="BD178" s="358"/>
      <c r="BE178" s="358"/>
      <c r="BF178" s="358"/>
      <c r="BG178" s="358"/>
      <c r="BH178" s="358"/>
      <c r="BI178" s="358"/>
      <c r="BJ178" s="356"/>
      <c r="BK178" s="357"/>
      <c r="BL178" s="358"/>
      <c r="BM178" s="358"/>
      <c r="BN178" s="358"/>
      <c r="BO178" s="358"/>
      <c r="BP178" s="358"/>
      <c r="BQ178" s="358"/>
      <c r="BR178" s="358"/>
      <c r="BS178" s="358"/>
      <c r="BT178" s="360"/>
      <c r="BU178" s="361"/>
      <c r="BV178" s="358"/>
      <c r="BW178" s="358"/>
      <c r="BX178" s="358"/>
      <c r="BY178" s="358"/>
      <c r="BZ178" s="358"/>
      <c r="CA178" s="358"/>
      <c r="CB178" s="358"/>
      <c r="CC178" s="356"/>
      <c r="CD178" s="364">
        <f t="shared" si="53"/>
        <v>8010500</v>
      </c>
      <c r="CE178" s="355"/>
    </row>
    <row r="179" spans="1:83" s="345" customFormat="1" ht="14.25" customHeight="1" x14ac:dyDescent="0.4">
      <c r="A179" s="703"/>
      <c r="B179" s="367" t="s">
        <v>469</v>
      </c>
      <c r="C179" s="368">
        <f t="shared" ref="C179:F179" si="54">+SUM(C172:C178)</f>
        <v>0</v>
      </c>
      <c r="D179" s="369">
        <f t="shared" si="54"/>
        <v>0</v>
      </c>
      <c r="E179" s="369">
        <f t="shared" si="54"/>
        <v>0</v>
      </c>
      <c r="F179" s="369">
        <f t="shared" si="54"/>
        <v>0</v>
      </c>
      <c r="G179" s="611">
        <f>+SUM(G172:G178)</f>
        <v>1198000</v>
      </c>
      <c r="H179" s="369">
        <f>+SUM(H172:H178)</f>
        <v>773897</v>
      </c>
      <c r="I179" s="369">
        <f t="shared" ref="I179:K179" si="55">+SUM(I172:I178)</f>
        <v>663983</v>
      </c>
      <c r="J179" s="369">
        <f t="shared" si="55"/>
        <v>2689263</v>
      </c>
      <c r="K179" s="369">
        <f t="shared" si="55"/>
        <v>0</v>
      </c>
      <c r="L179" s="369">
        <f>+SUM(L172:L178)</f>
        <v>305431</v>
      </c>
      <c r="M179" s="370">
        <f t="shared" ref="M179:Q179" si="56">+SUM(M172:M178)</f>
        <v>3354094</v>
      </c>
      <c r="N179" s="574">
        <f t="shared" si="56"/>
        <v>105970624</v>
      </c>
      <c r="O179" s="371">
        <f t="shared" si="56"/>
        <v>-35367225</v>
      </c>
      <c r="P179" s="371">
        <f t="shared" si="56"/>
        <v>-35881087</v>
      </c>
      <c r="Q179" s="574">
        <f t="shared" si="56"/>
        <v>-25835549</v>
      </c>
      <c r="R179" s="369">
        <f>+SUM(R172:R178)</f>
        <v>1056654</v>
      </c>
      <c r="S179" s="369">
        <f t="shared" ref="S179:U179" si="57">+SUM(S172:S178)</f>
        <v>2289840</v>
      </c>
      <c r="T179" s="371">
        <f t="shared" si="57"/>
        <v>1678176</v>
      </c>
      <c r="U179" s="371">
        <f t="shared" si="57"/>
        <v>13489250</v>
      </c>
      <c r="V179" s="372">
        <f>+SUM(V172:V178)</f>
        <v>1312018</v>
      </c>
      <c r="W179" s="373">
        <f t="shared" ref="W179:AA179" si="58">+SUM(W172:W178)</f>
        <v>13519922</v>
      </c>
      <c r="X179" s="369">
        <f t="shared" si="58"/>
        <v>1590013</v>
      </c>
      <c r="Y179" s="369">
        <f t="shared" si="58"/>
        <v>1839617</v>
      </c>
      <c r="Z179" s="369">
        <f t="shared" si="58"/>
        <v>1459374</v>
      </c>
      <c r="AA179" s="369">
        <f t="shared" si="58"/>
        <v>1454792</v>
      </c>
      <c r="AB179" s="369">
        <f>+SUM(AB172:AB178)</f>
        <v>4518055</v>
      </c>
      <c r="AC179" s="369">
        <f t="shared" ref="AC179:AE179" si="59">+SUM(AC172:AC178)</f>
        <v>2254190</v>
      </c>
      <c r="AD179" s="369">
        <f t="shared" si="59"/>
        <v>1212225</v>
      </c>
      <c r="AE179" s="369">
        <f t="shared" si="59"/>
        <v>1878663</v>
      </c>
      <c r="AF179" s="374">
        <f>+SUM(AF172:AF178)</f>
        <v>1651537</v>
      </c>
      <c r="AG179" s="572">
        <f t="shared" ref="AG179:AK179" si="60">+SUM(AG172:AG178)</f>
        <v>709934</v>
      </c>
      <c r="AH179" s="371">
        <f t="shared" si="60"/>
        <v>14411289</v>
      </c>
      <c r="AI179" s="371">
        <f t="shared" si="60"/>
        <v>-5073556</v>
      </c>
      <c r="AJ179" s="369">
        <f t="shared" si="60"/>
        <v>15348</v>
      </c>
      <c r="AK179" s="369">
        <f t="shared" si="60"/>
        <v>46773</v>
      </c>
      <c r="AL179" s="369">
        <f>+SUM(AL172:AL178)</f>
        <v>295633</v>
      </c>
      <c r="AM179" s="369">
        <f t="shared" ref="AM179:AO179" si="61">+SUM(AM172:AM178)</f>
        <v>1305401</v>
      </c>
      <c r="AN179" s="369">
        <f t="shared" si="61"/>
        <v>2969815</v>
      </c>
      <c r="AO179" s="369">
        <f t="shared" si="61"/>
        <v>2200933</v>
      </c>
      <c r="AP179" s="372">
        <f>+SUM(AP172:AP178)</f>
        <v>4525389</v>
      </c>
      <c r="AQ179" s="368">
        <f t="shared" ref="AQ179:AU179" si="62">+SUM(AQ172:AQ178)</f>
        <v>2084341</v>
      </c>
      <c r="AR179" s="369">
        <f t="shared" si="62"/>
        <v>2489765</v>
      </c>
      <c r="AS179" s="369">
        <f t="shared" si="62"/>
        <v>6191900</v>
      </c>
      <c r="AT179" s="369">
        <f t="shared" si="62"/>
        <v>2566129</v>
      </c>
      <c r="AU179" s="369">
        <f t="shared" si="62"/>
        <v>1400088</v>
      </c>
      <c r="AV179" s="369">
        <f>+SUM(AV172:AV178)</f>
        <v>5122650</v>
      </c>
      <c r="AW179" s="369">
        <f t="shared" ref="AW179:AX179" si="63">+SUM(AW172:AW178)</f>
        <v>2643688</v>
      </c>
      <c r="AX179" s="374">
        <f t="shared" si="63"/>
        <v>1840850</v>
      </c>
      <c r="AY179" s="375">
        <f>+SUM(AY172:AY178)</f>
        <v>4275795</v>
      </c>
      <c r="AZ179" s="374">
        <f>+SUM(AZ172:AZ178)</f>
        <v>2500000</v>
      </c>
      <c r="BA179" s="370">
        <f t="shared" ref="BA179:BE179" si="64">+SUM(BA172:BA178)</f>
        <v>2500000</v>
      </c>
      <c r="BB179" s="369">
        <f t="shared" si="64"/>
        <v>2500000</v>
      </c>
      <c r="BC179" s="369">
        <f t="shared" si="64"/>
        <v>2500000</v>
      </c>
      <c r="BD179" s="369">
        <f t="shared" si="64"/>
        <v>2500000</v>
      </c>
      <c r="BE179" s="369">
        <f t="shared" si="64"/>
        <v>2500000</v>
      </c>
      <c r="BF179" s="369">
        <f>+SUM(BF172:BF178)</f>
        <v>2500000</v>
      </c>
      <c r="BG179" s="369">
        <f t="shared" ref="BG179:BI179" si="65">+SUM(BG172:BG178)</f>
        <v>2500000</v>
      </c>
      <c r="BH179" s="369">
        <f t="shared" si="65"/>
        <v>2500000</v>
      </c>
      <c r="BI179" s="369">
        <f t="shared" si="65"/>
        <v>2500000</v>
      </c>
      <c r="BJ179" s="372">
        <f>+SUM(BJ172:BJ178)</f>
        <v>2500000</v>
      </c>
      <c r="BK179" s="368">
        <f t="shared" ref="BK179:BO179" si="66">+SUM(BK172:BK178)</f>
        <v>2500000</v>
      </c>
      <c r="BL179" s="369">
        <f t="shared" si="66"/>
        <v>2500000</v>
      </c>
      <c r="BM179" s="369">
        <f t="shared" si="66"/>
        <v>2500000</v>
      </c>
      <c r="BN179" s="369">
        <f t="shared" si="66"/>
        <v>2500000</v>
      </c>
      <c r="BO179" s="369">
        <f t="shared" si="66"/>
        <v>2500000</v>
      </c>
      <c r="BP179" s="369">
        <f>+SUM(BP172:BP178)</f>
        <v>2500000</v>
      </c>
      <c r="BQ179" s="369">
        <f t="shared" ref="BQ179:CC179" si="67">+SUM(BQ172:BQ178)</f>
        <v>2500000</v>
      </c>
      <c r="BR179" s="369">
        <f t="shared" si="67"/>
        <v>2500000</v>
      </c>
      <c r="BS179" s="369">
        <f t="shared" si="67"/>
        <v>2500000</v>
      </c>
      <c r="BT179" s="374">
        <f>+SUM(BT172:BT178)</f>
        <v>2500000</v>
      </c>
      <c r="BU179" s="370">
        <f t="shared" si="67"/>
        <v>2500000</v>
      </c>
      <c r="BV179" s="369">
        <f t="shared" si="67"/>
        <v>2500000</v>
      </c>
      <c r="BW179" s="369">
        <f t="shared" si="67"/>
        <v>2500000</v>
      </c>
      <c r="BX179" s="369">
        <f t="shared" si="67"/>
        <v>2500000</v>
      </c>
      <c r="BY179" s="369">
        <f t="shared" si="67"/>
        <v>2500000</v>
      </c>
      <c r="BZ179" s="369">
        <f t="shared" si="67"/>
        <v>2500000</v>
      </c>
      <c r="CA179" s="369">
        <f t="shared" si="67"/>
        <v>2500000</v>
      </c>
      <c r="CB179" s="369">
        <f t="shared" si="67"/>
        <v>2500000</v>
      </c>
      <c r="CC179" s="372">
        <f t="shared" si="67"/>
        <v>2500000</v>
      </c>
      <c r="CD179" s="364">
        <f t="shared" si="53"/>
        <v>194097922</v>
      </c>
      <c r="CE179" s="355"/>
    </row>
    <row r="180" spans="1:83" s="345" customFormat="1" ht="14.25" customHeight="1" thickBot="1" x14ac:dyDescent="0.45">
      <c r="A180" s="704"/>
      <c r="B180" s="376" t="s">
        <v>470</v>
      </c>
      <c r="C180" s="377">
        <f t="shared" ref="C180:G180" si="68">+C179/1000</f>
        <v>0</v>
      </c>
      <c r="D180" s="378">
        <f t="shared" si="68"/>
        <v>0</v>
      </c>
      <c r="E180" s="378">
        <f t="shared" si="68"/>
        <v>0</v>
      </c>
      <c r="F180" s="378">
        <f t="shared" si="68"/>
        <v>0</v>
      </c>
      <c r="G180" s="612">
        <f t="shared" si="68"/>
        <v>1198</v>
      </c>
      <c r="H180" s="378">
        <f>+H179/1000</f>
        <v>773.89700000000005</v>
      </c>
      <c r="I180" s="378">
        <f t="shared" ref="I180:Q180" si="69">+I179/1000</f>
        <v>663.98299999999995</v>
      </c>
      <c r="J180" s="378">
        <f t="shared" si="69"/>
        <v>2689.2629999999999</v>
      </c>
      <c r="K180" s="378">
        <f t="shared" si="69"/>
        <v>0</v>
      </c>
      <c r="L180" s="379">
        <f t="shared" si="69"/>
        <v>305.43099999999998</v>
      </c>
      <c r="M180" s="380">
        <f t="shared" si="69"/>
        <v>3354.0940000000001</v>
      </c>
      <c r="N180" s="378">
        <f t="shared" si="69"/>
        <v>105970.624</v>
      </c>
      <c r="O180" s="381">
        <f t="shared" si="69"/>
        <v>-35367.224999999999</v>
      </c>
      <c r="P180" s="381">
        <f t="shared" si="69"/>
        <v>-35881.087</v>
      </c>
      <c r="Q180" s="378">
        <f t="shared" si="69"/>
        <v>-25835.548999999999</v>
      </c>
      <c r="R180" s="378">
        <f>+R179/1000</f>
        <v>1056.654</v>
      </c>
      <c r="S180" s="378">
        <f t="shared" ref="S180:AA180" si="70">+S179/1000</f>
        <v>2289.84</v>
      </c>
      <c r="T180" s="381">
        <f t="shared" si="70"/>
        <v>1678.1759999999999</v>
      </c>
      <c r="U180" s="381">
        <f t="shared" si="70"/>
        <v>13489.25</v>
      </c>
      <c r="V180" s="382">
        <f t="shared" si="70"/>
        <v>1312.018</v>
      </c>
      <c r="W180" s="383">
        <f t="shared" si="70"/>
        <v>13519.922</v>
      </c>
      <c r="X180" s="378">
        <f t="shared" si="70"/>
        <v>1590.0129999999999</v>
      </c>
      <c r="Y180" s="378">
        <f t="shared" si="70"/>
        <v>1839.617</v>
      </c>
      <c r="Z180" s="378">
        <f t="shared" si="70"/>
        <v>1459.374</v>
      </c>
      <c r="AA180" s="378">
        <f t="shared" si="70"/>
        <v>1454.7919999999999</v>
      </c>
      <c r="AB180" s="378">
        <f>+AB179/1000</f>
        <v>4518.0550000000003</v>
      </c>
      <c r="AC180" s="378">
        <f t="shared" ref="AC180:AK180" si="71">+AC179/1000</f>
        <v>2254.19</v>
      </c>
      <c r="AD180" s="378">
        <f t="shared" si="71"/>
        <v>1212.2249999999999</v>
      </c>
      <c r="AE180" s="378">
        <f t="shared" si="71"/>
        <v>1878.663</v>
      </c>
      <c r="AF180" s="379">
        <f t="shared" si="71"/>
        <v>1651.537</v>
      </c>
      <c r="AG180" s="380">
        <f t="shared" si="71"/>
        <v>709.93399999999997</v>
      </c>
      <c r="AH180" s="381">
        <f t="shared" si="71"/>
        <v>14411.289000000001</v>
      </c>
      <c r="AI180" s="378">
        <f t="shared" si="71"/>
        <v>-5073.5559999999996</v>
      </c>
      <c r="AJ180" s="378">
        <f t="shared" si="71"/>
        <v>15.348000000000001</v>
      </c>
      <c r="AK180" s="378">
        <f t="shared" si="71"/>
        <v>46.773000000000003</v>
      </c>
      <c r="AL180" s="378">
        <f>+AL179/1000</f>
        <v>295.63299999999998</v>
      </c>
      <c r="AM180" s="378">
        <f t="shared" ref="AM180:AU180" si="72">+AM179/1000</f>
        <v>1305.4010000000001</v>
      </c>
      <c r="AN180" s="378">
        <f t="shared" si="72"/>
        <v>2969.8150000000001</v>
      </c>
      <c r="AO180" s="378">
        <f t="shared" si="72"/>
        <v>2200.933</v>
      </c>
      <c r="AP180" s="382">
        <f t="shared" si="72"/>
        <v>4525.3890000000001</v>
      </c>
      <c r="AQ180" s="377">
        <f t="shared" si="72"/>
        <v>2084.3409999999999</v>
      </c>
      <c r="AR180" s="378">
        <f t="shared" si="72"/>
        <v>2489.7649999999999</v>
      </c>
      <c r="AS180" s="378">
        <f t="shared" si="72"/>
        <v>6191.9</v>
      </c>
      <c r="AT180" s="378">
        <f t="shared" si="72"/>
        <v>2566.1289999999999</v>
      </c>
      <c r="AU180" s="378">
        <f t="shared" si="72"/>
        <v>1400.088</v>
      </c>
      <c r="AV180" s="378">
        <f>+AV179/1000</f>
        <v>5122.6499999999996</v>
      </c>
      <c r="AW180" s="378">
        <f t="shared" ref="AW180:BE180" si="73">+AW179/1000</f>
        <v>2643.6880000000001</v>
      </c>
      <c r="AX180" s="379">
        <f t="shared" si="73"/>
        <v>1840.85</v>
      </c>
      <c r="AY180" s="384">
        <f t="shared" si="73"/>
        <v>4275.7950000000001</v>
      </c>
      <c r="AZ180" s="379">
        <f t="shared" si="73"/>
        <v>2500</v>
      </c>
      <c r="BA180" s="380">
        <f t="shared" si="73"/>
        <v>2500</v>
      </c>
      <c r="BB180" s="378">
        <f t="shared" si="73"/>
        <v>2500</v>
      </c>
      <c r="BC180" s="378">
        <f t="shared" si="73"/>
        <v>2500</v>
      </c>
      <c r="BD180" s="378">
        <f t="shared" si="73"/>
        <v>2500</v>
      </c>
      <c r="BE180" s="378">
        <f t="shared" si="73"/>
        <v>2500</v>
      </c>
      <c r="BF180" s="378">
        <f>+BF179/1000</f>
        <v>2500</v>
      </c>
      <c r="BG180" s="378">
        <f t="shared" ref="BG180:BO180" si="74">+BG179/1000</f>
        <v>2500</v>
      </c>
      <c r="BH180" s="378">
        <f t="shared" si="74"/>
        <v>2500</v>
      </c>
      <c r="BI180" s="378">
        <f t="shared" si="74"/>
        <v>2500</v>
      </c>
      <c r="BJ180" s="382">
        <f t="shared" si="74"/>
        <v>2500</v>
      </c>
      <c r="BK180" s="377">
        <f t="shared" si="74"/>
        <v>2500</v>
      </c>
      <c r="BL180" s="378">
        <f t="shared" si="74"/>
        <v>2500</v>
      </c>
      <c r="BM180" s="378">
        <f t="shared" si="74"/>
        <v>2500</v>
      </c>
      <c r="BN180" s="378">
        <f t="shared" si="74"/>
        <v>2500</v>
      </c>
      <c r="BO180" s="378">
        <f t="shared" si="74"/>
        <v>2500</v>
      </c>
      <c r="BP180" s="378">
        <f>+BP179/1000</f>
        <v>2500</v>
      </c>
      <c r="BQ180" s="378">
        <f t="shared" ref="BQ180:CC180" si="75">+BQ179/1000</f>
        <v>2500</v>
      </c>
      <c r="BR180" s="378">
        <f t="shared" si="75"/>
        <v>2500</v>
      </c>
      <c r="BS180" s="378">
        <f t="shared" si="75"/>
        <v>2500</v>
      </c>
      <c r="BT180" s="379">
        <f t="shared" si="75"/>
        <v>2500</v>
      </c>
      <c r="BU180" s="380">
        <f t="shared" si="75"/>
        <v>2500</v>
      </c>
      <c r="BV180" s="378">
        <f t="shared" si="75"/>
        <v>2500</v>
      </c>
      <c r="BW180" s="378">
        <f t="shared" si="75"/>
        <v>2500</v>
      </c>
      <c r="BX180" s="378">
        <f t="shared" si="75"/>
        <v>2500</v>
      </c>
      <c r="BY180" s="378">
        <f t="shared" si="75"/>
        <v>2500</v>
      </c>
      <c r="BZ180" s="378">
        <f t="shared" si="75"/>
        <v>2500</v>
      </c>
      <c r="CA180" s="378">
        <f t="shared" si="75"/>
        <v>2500</v>
      </c>
      <c r="CB180" s="378">
        <f t="shared" si="75"/>
        <v>2500</v>
      </c>
      <c r="CC180" s="382">
        <f t="shared" si="75"/>
        <v>2500</v>
      </c>
      <c r="CD180" s="385">
        <f t="shared" si="53"/>
        <v>194097.92200000002</v>
      </c>
      <c r="CE180" s="355"/>
    </row>
    <row r="181" spans="1:83" s="345" customFormat="1" ht="14.25" customHeight="1" x14ac:dyDescent="0.4">
      <c r="A181" s="576"/>
      <c r="B181" s="613"/>
      <c r="G181" s="614"/>
      <c r="O181" s="615"/>
      <c r="P181" s="615"/>
      <c r="T181" s="615"/>
      <c r="U181" s="615"/>
      <c r="W181" s="615"/>
      <c r="AH181" s="615"/>
      <c r="AX181" s="627"/>
      <c r="CD181" s="616"/>
    </row>
    <row r="182" spans="1:83" ht="14.25" customHeight="1" thickBot="1" x14ac:dyDescent="0.45">
      <c r="AX182" s="626"/>
      <c r="AY182" s="602"/>
    </row>
    <row r="183" spans="1:83" s="24" customFormat="1" ht="14.25" customHeight="1" x14ac:dyDescent="0.4">
      <c r="A183" s="705" t="s">
        <v>835</v>
      </c>
      <c r="B183" s="706"/>
      <c r="C183" s="386">
        <v>0</v>
      </c>
      <c r="D183" s="387">
        <f>+C186</f>
        <v>992</v>
      </c>
      <c r="E183" s="387">
        <f t="shared" ref="E183:L183" si="76">+D186</f>
        <v>3042</v>
      </c>
      <c r="F183" s="387">
        <f t="shared" si="76"/>
        <v>4902</v>
      </c>
      <c r="G183" s="387">
        <f t="shared" si="76"/>
        <v>6762</v>
      </c>
      <c r="H183" s="387">
        <f t="shared" si="76"/>
        <v>9820</v>
      </c>
      <c r="I183" s="387">
        <f t="shared" si="76"/>
        <v>13229.897000000001</v>
      </c>
      <c r="J183" s="387">
        <f t="shared" si="76"/>
        <v>23750.28</v>
      </c>
      <c r="K183" s="387">
        <f t="shared" si="76"/>
        <v>28697.942999999999</v>
      </c>
      <c r="L183" s="387">
        <f t="shared" si="76"/>
        <v>44700.142999999996</v>
      </c>
      <c r="M183" s="564">
        <f t="shared" ref="M183" si="77">+L186</f>
        <v>48634.774000000005</v>
      </c>
      <c r="N183" s="387">
        <f t="shared" ref="N183" si="78">+M186</f>
        <v>87548.127999999997</v>
      </c>
      <c r="O183" s="387">
        <f t="shared" ref="O183:W183" si="79">+N186</f>
        <v>33744.751999999979</v>
      </c>
      <c r="P183" s="387">
        <f t="shared" si="79"/>
        <v>44024.527000000002</v>
      </c>
      <c r="Q183" s="387">
        <f t="shared" si="79"/>
        <v>56174.44</v>
      </c>
      <c r="R183" s="387">
        <f t="shared" si="79"/>
        <v>65304.891000000003</v>
      </c>
      <c r="S183" s="387">
        <f t="shared" si="79"/>
        <v>111379.54499999998</v>
      </c>
      <c r="T183" s="387">
        <f t="shared" si="79"/>
        <v>161107.38500000001</v>
      </c>
      <c r="U183" s="387">
        <f t="shared" si="79"/>
        <v>176327.56099999999</v>
      </c>
      <c r="V183" s="389">
        <f t="shared" si="79"/>
        <v>30396.810999999987</v>
      </c>
      <c r="W183" s="386">
        <f t="shared" si="79"/>
        <v>66312.829000000027</v>
      </c>
      <c r="X183" s="386">
        <f t="shared" ref="X183:Z183" si="80">+W186</f>
        <v>89862.251000000047</v>
      </c>
      <c r="Y183" s="386">
        <f t="shared" si="80"/>
        <v>145361.26400000008</v>
      </c>
      <c r="Z183" s="386">
        <f t="shared" si="80"/>
        <v>185703.88100000005</v>
      </c>
      <c r="AA183" s="386">
        <f t="shared" ref="AA183:AH183" si="81">+Z186</f>
        <v>174465.255</v>
      </c>
      <c r="AB183" s="386">
        <f t="shared" si="81"/>
        <v>194938.04700000002</v>
      </c>
      <c r="AC183" s="386">
        <f t="shared" si="81"/>
        <v>241722.10200000007</v>
      </c>
      <c r="AD183" s="386">
        <f t="shared" si="81"/>
        <v>289665.29200000013</v>
      </c>
      <c r="AE183" s="386">
        <f t="shared" si="81"/>
        <v>333675.51700000023</v>
      </c>
      <c r="AF183" s="388">
        <f t="shared" si="81"/>
        <v>370403.18000000017</v>
      </c>
      <c r="AG183" s="564">
        <f t="shared" si="81"/>
        <v>176737.71700000018</v>
      </c>
      <c r="AH183" s="387">
        <f t="shared" si="81"/>
        <v>226843.65100000007</v>
      </c>
      <c r="AI183" s="387">
        <f t="shared" ref="AI183:AR183" si="82">+AH186</f>
        <v>266928.94000000018</v>
      </c>
      <c r="AJ183" s="387">
        <f t="shared" si="82"/>
        <v>299150.38400000008</v>
      </c>
      <c r="AK183" s="387">
        <f t="shared" si="82"/>
        <v>351350.73200000008</v>
      </c>
      <c r="AL183" s="387">
        <f t="shared" si="82"/>
        <v>357775.50500000012</v>
      </c>
      <c r="AM183" s="387">
        <f t="shared" si="82"/>
        <v>347177.13800000004</v>
      </c>
      <c r="AN183" s="387">
        <f t="shared" si="82"/>
        <v>374727.53900000011</v>
      </c>
      <c r="AO183" s="387">
        <f t="shared" si="82"/>
        <v>374932.54399999999</v>
      </c>
      <c r="AP183" s="389">
        <f t="shared" si="82"/>
        <v>423625.47699999996</v>
      </c>
      <c r="AQ183" s="386">
        <f t="shared" si="82"/>
        <v>480281.86599999992</v>
      </c>
      <c r="AR183" s="387">
        <f t="shared" si="82"/>
        <v>533349.20699999994</v>
      </c>
      <c r="AS183" s="387">
        <f t="shared" ref="AS183:AT183" si="83">+AR186</f>
        <v>478312.97199999983</v>
      </c>
      <c r="AT183" s="387">
        <f t="shared" si="83"/>
        <v>395905.87199999974</v>
      </c>
      <c r="AU183" s="387">
        <f t="shared" ref="AU183:BD183" si="84">+AT186</f>
        <v>432250.0009999997</v>
      </c>
      <c r="AV183" s="387">
        <f t="shared" si="84"/>
        <v>410177.08899999969</v>
      </c>
      <c r="AW183" s="387">
        <f t="shared" si="84"/>
        <v>432454.73899999959</v>
      </c>
      <c r="AX183" s="388">
        <f>+AW186</f>
        <v>179241.42699999968</v>
      </c>
      <c r="AY183" s="390">
        <f t="shared" si="84"/>
        <v>216790.27699999977</v>
      </c>
      <c r="AZ183" s="388">
        <f t="shared" si="84"/>
        <v>248464.07199999969</v>
      </c>
      <c r="BA183" s="564">
        <f t="shared" si="84"/>
        <v>294992.07199999969</v>
      </c>
      <c r="BB183" s="387">
        <f t="shared" si="84"/>
        <v>238150.07199999969</v>
      </c>
      <c r="BC183" s="387">
        <f t="shared" si="84"/>
        <v>282478.07199999969</v>
      </c>
      <c r="BD183" s="387">
        <f t="shared" si="84"/>
        <v>335186.07199999969</v>
      </c>
      <c r="BE183" s="387">
        <f t="shared" ref="BE183:BL183" si="85">+BD186</f>
        <v>387514.07199999969</v>
      </c>
      <c r="BF183" s="387">
        <f t="shared" si="85"/>
        <v>196022.07199999969</v>
      </c>
      <c r="BG183" s="387">
        <f t="shared" si="85"/>
        <v>241650.07199999969</v>
      </c>
      <c r="BH183" s="387">
        <f t="shared" si="85"/>
        <v>294458.07199999969</v>
      </c>
      <c r="BI183" s="387">
        <f t="shared" si="85"/>
        <v>341136.07199999969</v>
      </c>
      <c r="BJ183" s="389">
        <f t="shared" si="85"/>
        <v>395644.07199999969</v>
      </c>
      <c r="BK183" s="386">
        <f t="shared" si="85"/>
        <v>35772.071999999695</v>
      </c>
      <c r="BL183" s="387">
        <f t="shared" si="85"/>
        <v>86180.071999999695</v>
      </c>
      <c r="BM183" s="387">
        <f t="shared" ref="BM183:BV183" si="86">+BL186</f>
        <v>124108.07199999969</v>
      </c>
      <c r="BN183" s="387">
        <f t="shared" si="86"/>
        <v>179116.07199999969</v>
      </c>
      <c r="BO183" s="387">
        <f t="shared" si="86"/>
        <v>230944.07199999969</v>
      </c>
      <c r="BP183" s="387">
        <f t="shared" si="86"/>
        <v>271002.07199999969</v>
      </c>
      <c r="BQ183" s="387">
        <f t="shared" si="86"/>
        <v>320120.07199999969</v>
      </c>
      <c r="BR183" s="387">
        <f t="shared" si="86"/>
        <v>125928.07199999969</v>
      </c>
      <c r="BS183" s="387">
        <f t="shared" si="86"/>
        <v>171056.07199999969</v>
      </c>
      <c r="BT183" s="388">
        <f t="shared" si="86"/>
        <v>212764.07199999969</v>
      </c>
      <c r="BU183" s="564">
        <f t="shared" si="86"/>
        <v>261692.07199999969</v>
      </c>
      <c r="BV183" s="387">
        <f t="shared" si="86"/>
        <v>315900.07199999969</v>
      </c>
      <c r="BW183" s="387">
        <f t="shared" ref="BW183:CC183" si="87">+BV186</f>
        <v>364378.07199999969</v>
      </c>
      <c r="BX183" s="387">
        <f t="shared" si="87"/>
        <v>410086.07199999969</v>
      </c>
      <c r="BY183" s="387">
        <f t="shared" si="87"/>
        <v>389614.07199999969</v>
      </c>
      <c r="BZ183" s="387">
        <f t="shared" si="87"/>
        <v>430722.07199999969</v>
      </c>
      <c r="CA183" s="387">
        <f t="shared" si="87"/>
        <v>478850.07199999969</v>
      </c>
      <c r="CB183" s="387">
        <f t="shared" si="87"/>
        <v>531658.07199999923</v>
      </c>
      <c r="CC183" s="389">
        <f t="shared" si="87"/>
        <v>583286.07199999923</v>
      </c>
      <c r="CD183" s="610"/>
    </row>
    <row r="184" spans="1:83" s="24" customFormat="1" ht="14.25" customHeight="1" x14ac:dyDescent="0.4">
      <c r="A184" s="718" t="s">
        <v>837</v>
      </c>
      <c r="B184" s="719"/>
      <c r="C184" s="604">
        <f>+C155</f>
        <v>992</v>
      </c>
      <c r="D184" s="604">
        <f t="shared" ref="D184:L184" si="88">+D155</f>
        <v>2050</v>
      </c>
      <c r="E184" s="604">
        <f t="shared" si="88"/>
        <v>1860</v>
      </c>
      <c r="F184" s="604">
        <f t="shared" si="88"/>
        <v>1860</v>
      </c>
      <c r="G184" s="604">
        <f t="shared" si="88"/>
        <v>3058</v>
      </c>
      <c r="H184" s="604">
        <f t="shared" si="88"/>
        <v>7996.8969999999999</v>
      </c>
      <c r="I184" s="604">
        <f t="shared" si="88"/>
        <v>10920.383</v>
      </c>
      <c r="J184" s="604">
        <f t="shared" si="88"/>
        <v>12945.663</v>
      </c>
      <c r="K184" s="604">
        <f t="shared" si="88"/>
        <v>19651.2</v>
      </c>
      <c r="L184" s="604">
        <f t="shared" si="88"/>
        <v>19956.631000000001</v>
      </c>
      <c r="M184" s="607">
        <f t="shared" ref="M184" si="89">+M155</f>
        <v>44412.353999999999</v>
      </c>
      <c r="N184" s="605">
        <f t="shared" ref="N184" si="90">+N155</f>
        <v>155260.62400000001</v>
      </c>
      <c r="O184" s="605">
        <f t="shared" ref="O184:W184" si="91">+O155</f>
        <v>13922.775000000001</v>
      </c>
      <c r="P184" s="605">
        <f t="shared" si="91"/>
        <v>13408.913</v>
      </c>
      <c r="Q184" s="605">
        <f t="shared" si="91"/>
        <v>23454.451000000001</v>
      </c>
      <c r="R184" s="605">
        <f t="shared" si="91"/>
        <v>50346.654000000002</v>
      </c>
      <c r="S184" s="605">
        <f t="shared" si="91"/>
        <v>51579.839999999997</v>
      </c>
      <c r="T184" s="605">
        <f t="shared" si="91"/>
        <v>50968.175999999999</v>
      </c>
      <c r="U184" s="605">
        <f t="shared" si="91"/>
        <v>62779.25</v>
      </c>
      <c r="V184" s="608">
        <f t="shared" si="91"/>
        <v>50602.017999999996</v>
      </c>
      <c r="W184" s="604">
        <f t="shared" si="91"/>
        <v>71598.422000000006</v>
      </c>
      <c r="X184" s="604">
        <f t="shared" ref="X184:Z184" si="92">+X155</f>
        <v>62598.012999999999</v>
      </c>
      <c r="Y184" s="604">
        <f t="shared" si="92"/>
        <v>62847.616999999998</v>
      </c>
      <c r="Z184" s="604">
        <f t="shared" si="92"/>
        <v>62467.374000000003</v>
      </c>
      <c r="AA184" s="604">
        <f t="shared" ref="AA184:AH184" si="93">+AA155</f>
        <v>62462.792000000001</v>
      </c>
      <c r="AB184" s="604">
        <f t="shared" si="93"/>
        <v>65526.055</v>
      </c>
      <c r="AC184" s="604">
        <f t="shared" si="93"/>
        <v>63262.19</v>
      </c>
      <c r="AD184" s="604">
        <f t="shared" si="93"/>
        <v>62220.224999999999</v>
      </c>
      <c r="AE184" s="604">
        <f t="shared" si="93"/>
        <v>62886.663</v>
      </c>
      <c r="AF184" s="606">
        <f t="shared" si="93"/>
        <v>62659.536999999997</v>
      </c>
      <c r="AG184" s="607">
        <f t="shared" si="93"/>
        <v>61717.934000000001</v>
      </c>
      <c r="AH184" s="605">
        <f t="shared" si="93"/>
        <v>75419.289000000004</v>
      </c>
      <c r="AI184" s="605">
        <f t="shared" ref="AI184:AR184" si="94">+AI155</f>
        <v>55934.444000000003</v>
      </c>
      <c r="AJ184" s="605">
        <f t="shared" si="94"/>
        <v>61023.347999999998</v>
      </c>
      <c r="AK184" s="605">
        <f t="shared" si="94"/>
        <v>61054.773000000001</v>
      </c>
      <c r="AL184" s="605">
        <f t="shared" si="94"/>
        <v>61303.633000000002</v>
      </c>
      <c r="AM184" s="605">
        <f t="shared" si="94"/>
        <v>62313.400999999998</v>
      </c>
      <c r="AN184" s="605">
        <f t="shared" si="94"/>
        <v>63977.815000000002</v>
      </c>
      <c r="AO184" s="605">
        <f t="shared" si="94"/>
        <v>63208.932999999997</v>
      </c>
      <c r="AP184" s="608">
        <f t="shared" si="94"/>
        <v>65533.389000000003</v>
      </c>
      <c r="AQ184" s="604">
        <f t="shared" si="94"/>
        <v>63092.341</v>
      </c>
      <c r="AR184" s="605">
        <f t="shared" si="94"/>
        <v>63497.764999999999</v>
      </c>
      <c r="AS184" s="605">
        <f t="shared" ref="AS184:AT184" si="95">+AS155</f>
        <v>67199.899999999994</v>
      </c>
      <c r="AT184" s="605">
        <f t="shared" si="95"/>
        <v>63574.129000000001</v>
      </c>
      <c r="AU184" s="605">
        <f t="shared" ref="AU184:BD184" si="96">+AU155</f>
        <v>62408.088000000003</v>
      </c>
      <c r="AV184" s="605">
        <f t="shared" si="96"/>
        <v>66130.649999999994</v>
      </c>
      <c r="AW184" s="605">
        <f t="shared" si="96"/>
        <v>63651.688000000002</v>
      </c>
      <c r="AX184" s="606">
        <f t="shared" si="96"/>
        <v>62848.85</v>
      </c>
      <c r="AY184" s="609">
        <f>+AY155</f>
        <v>65283.794999999998</v>
      </c>
      <c r="AZ184" s="606">
        <f t="shared" si="96"/>
        <v>63508</v>
      </c>
      <c r="BA184" s="607">
        <f t="shared" si="96"/>
        <v>63508</v>
      </c>
      <c r="BB184" s="605">
        <f t="shared" si="96"/>
        <v>63508</v>
      </c>
      <c r="BC184" s="605">
        <f t="shared" si="96"/>
        <v>63508</v>
      </c>
      <c r="BD184" s="605">
        <f t="shared" si="96"/>
        <v>63508</v>
      </c>
      <c r="BE184" s="605">
        <f t="shared" ref="BE184:BL184" si="97">+BE155</f>
        <v>63508</v>
      </c>
      <c r="BF184" s="605">
        <f t="shared" si="97"/>
        <v>63508</v>
      </c>
      <c r="BG184" s="605">
        <f t="shared" si="97"/>
        <v>63508</v>
      </c>
      <c r="BH184" s="605">
        <f t="shared" si="97"/>
        <v>63508</v>
      </c>
      <c r="BI184" s="605">
        <f t="shared" si="97"/>
        <v>63508</v>
      </c>
      <c r="BJ184" s="608">
        <f t="shared" si="97"/>
        <v>63508</v>
      </c>
      <c r="BK184" s="604">
        <f t="shared" si="97"/>
        <v>63508</v>
      </c>
      <c r="BL184" s="605">
        <f t="shared" si="97"/>
        <v>63508</v>
      </c>
      <c r="BM184" s="605">
        <f t="shared" ref="BM184:BV184" si="98">+BM155</f>
        <v>63508</v>
      </c>
      <c r="BN184" s="605">
        <f t="shared" si="98"/>
        <v>63508</v>
      </c>
      <c r="BO184" s="605">
        <f t="shared" si="98"/>
        <v>63508</v>
      </c>
      <c r="BP184" s="605">
        <f t="shared" si="98"/>
        <v>63508</v>
      </c>
      <c r="BQ184" s="605">
        <f t="shared" si="98"/>
        <v>63508</v>
      </c>
      <c r="BR184" s="605">
        <f t="shared" si="98"/>
        <v>63508</v>
      </c>
      <c r="BS184" s="605">
        <f t="shared" si="98"/>
        <v>63508</v>
      </c>
      <c r="BT184" s="606">
        <f t="shared" si="98"/>
        <v>63508</v>
      </c>
      <c r="BU184" s="607">
        <f t="shared" si="98"/>
        <v>63508</v>
      </c>
      <c r="BV184" s="605">
        <f t="shared" si="98"/>
        <v>63508</v>
      </c>
      <c r="BW184" s="605">
        <f t="shared" ref="BW184:CC184" si="99">+BW155</f>
        <v>63508</v>
      </c>
      <c r="BX184" s="605">
        <f t="shared" si="99"/>
        <v>63508</v>
      </c>
      <c r="BY184" s="605">
        <f t="shared" si="99"/>
        <v>63508</v>
      </c>
      <c r="BZ184" s="605">
        <f t="shared" si="99"/>
        <v>63508</v>
      </c>
      <c r="CA184" s="605">
        <f t="shared" si="99"/>
        <v>63508</v>
      </c>
      <c r="CB184" s="605">
        <f t="shared" si="99"/>
        <v>63508</v>
      </c>
      <c r="CC184" s="608">
        <f t="shared" si="99"/>
        <v>63508</v>
      </c>
      <c r="CD184" s="344"/>
    </row>
    <row r="185" spans="1:83" s="24" customFormat="1" ht="14.25" customHeight="1" x14ac:dyDescent="0.4">
      <c r="A185" s="718" t="s">
        <v>838</v>
      </c>
      <c r="B185" s="719"/>
      <c r="C185" s="604">
        <v>0</v>
      </c>
      <c r="D185" s="605">
        <f>+D144</f>
        <v>0</v>
      </c>
      <c r="E185" s="605">
        <f t="shared" ref="E185:L185" si="100">+E144</f>
        <v>0</v>
      </c>
      <c r="F185" s="605">
        <f t="shared" si="100"/>
        <v>0</v>
      </c>
      <c r="G185" s="605">
        <f t="shared" si="100"/>
        <v>0</v>
      </c>
      <c r="H185" s="605">
        <f t="shared" si="100"/>
        <v>4587</v>
      </c>
      <c r="I185" s="605">
        <f t="shared" si="100"/>
        <v>400</v>
      </c>
      <c r="J185" s="605">
        <f t="shared" si="100"/>
        <v>7998</v>
      </c>
      <c r="K185" s="605">
        <f t="shared" si="100"/>
        <v>3649</v>
      </c>
      <c r="L185" s="605">
        <f t="shared" si="100"/>
        <v>16022</v>
      </c>
      <c r="M185" s="607">
        <f t="shared" ref="M185" si="101">+M144</f>
        <v>5499</v>
      </c>
      <c r="N185" s="605">
        <f t="shared" ref="N185" si="102">+N144</f>
        <v>209064</v>
      </c>
      <c r="O185" s="605">
        <f t="shared" ref="O185:W185" si="103">+O144</f>
        <v>3643</v>
      </c>
      <c r="P185" s="605">
        <f t="shared" si="103"/>
        <v>1259</v>
      </c>
      <c r="Q185" s="605">
        <f t="shared" si="103"/>
        <v>14324</v>
      </c>
      <c r="R185" s="605">
        <f t="shared" si="103"/>
        <v>4272</v>
      </c>
      <c r="S185" s="605">
        <f t="shared" si="103"/>
        <v>1852</v>
      </c>
      <c r="T185" s="605">
        <f t="shared" si="103"/>
        <v>35748</v>
      </c>
      <c r="U185" s="605">
        <f t="shared" si="103"/>
        <v>208710</v>
      </c>
      <c r="V185" s="608">
        <f t="shared" si="103"/>
        <v>14686</v>
      </c>
      <c r="W185" s="604">
        <f t="shared" si="103"/>
        <v>48049</v>
      </c>
      <c r="X185" s="604">
        <f t="shared" ref="X185:Z185" si="104">+X144</f>
        <v>7099</v>
      </c>
      <c r="Y185" s="604">
        <f t="shared" si="104"/>
        <v>22505</v>
      </c>
      <c r="Z185" s="604">
        <f t="shared" si="104"/>
        <v>73706</v>
      </c>
      <c r="AA185" s="604">
        <f t="shared" ref="AA185:AH185" si="105">+AA144</f>
        <v>41990</v>
      </c>
      <c r="AB185" s="604">
        <f t="shared" si="105"/>
        <v>18742</v>
      </c>
      <c r="AC185" s="604">
        <f t="shared" si="105"/>
        <v>15319</v>
      </c>
      <c r="AD185" s="604">
        <f t="shared" si="105"/>
        <v>18210</v>
      </c>
      <c r="AE185" s="604">
        <f t="shared" si="105"/>
        <v>26159</v>
      </c>
      <c r="AF185" s="606">
        <f t="shared" si="105"/>
        <v>256325</v>
      </c>
      <c r="AG185" s="607">
        <f t="shared" si="105"/>
        <v>11612</v>
      </c>
      <c r="AH185" s="605">
        <f t="shared" si="105"/>
        <v>35334</v>
      </c>
      <c r="AI185" s="605">
        <f t="shared" ref="AI185:AR185" si="106">+AI144</f>
        <v>23713</v>
      </c>
      <c r="AJ185" s="605">
        <f t="shared" si="106"/>
        <v>8823</v>
      </c>
      <c r="AK185" s="605">
        <f t="shared" si="106"/>
        <v>54630</v>
      </c>
      <c r="AL185" s="605">
        <f t="shared" si="106"/>
        <v>71902</v>
      </c>
      <c r="AM185" s="605">
        <f t="shared" si="106"/>
        <v>34763</v>
      </c>
      <c r="AN185" s="605">
        <f t="shared" si="106"/>
        <v>63772.810000000056</v>
      </c>
      <c r="AO185" s="605">
        <f t="shared" si="106"/>
        <v>14516</v>
      </c>
      <c r="AP185" s="608">
        <f t="shared" si="106"/>
        <v>8877</v>
      </c>
      <c r="AQ185" s="604">
        <f t="shared" si="106"/>
        <v>10025</v>
      </c>
      <c r="AR185" s="605">
        <f t="shared" si="106"/>
        <v>118534</v>
      </c>
      <c r="AS185" s="605">
        <f t="shared" ref="AS185:AT185" si="107">+AS144</f>
        <v>149607.00000000003</v>
      </c>
      <c r="AT185" s="605">
        <f t="shared" si="107"/>
        <v>27230</v>
      </c>
      <c r="AU185" s="605">
        <f t="shared" ref="AU185:BD185" si="108">+AU144</f>
        <v>84481</v>
      </c>
      <c r="AV185" s="605">
        <f t="shared" si="108"/>
        <v>43853</v>
      </c>
      <c r="AW185" s="605">
        <f t="shared" si="108"/>
        <v>316865</v>
      </c>
      <c r="AX185" s="606">
        <f t="shared" si="108"/>
        <v>25300</v>
      </c>
      <c r="AY185" s="609">
        <f>+AY144</f>
        <v>33610</v>
      </c>
      <c r="AZ185" s="606">
        <f t="shared" si="108"/>
        <v>16980</v>
      </c>
      <c r="BA185" s="607">
        <f t="shared" si="108"/>
        <v>120350</v>
      </c>
      <c r="BB185" s="605">
        <f t="shared" si="108"/>
        <v>19180</v>
      </c>
      <c r="BC185" s="605">
        <f t="shared" si="108"/>
        <v>10800</v>
      </c>
      <c r="BD185" s="605">
        <f t="shared" si="108"/>
        <v>11180</v>
      </c>
      <c r="BE185" s="605">
        <f t="shared" ref="BE185:BL185" si="109">+BE144</f>
        <v>255000</v>
      </c>
      <c r="BF185" s="605">
        <f t="shared" si="109"/>
        <v>17880</v>
      </c>
      <c r="BG185" s="605">
        <f t="shared" si="109"/>
        <v>10700</v>
      </c>
      <c r="BH185" s="605">
        <f t="shared" si="109"/>
        <v>16830</v>
      </c>
      <c r="BI185" s="605">
        <f t="shared" si="109"/>
        <v>9000</v>
      </c>
      <c r="BJ185" s="608">
        <f t="shared" si="109"/>
        <v>423380</v>
      </c>
      <c r="BK185" s="604">
        <f t="shared" si="109"/>
        <v>13100</v>
      </c>
      <c r="BL185" s="605">
        <f t="shared" si="109"/>
        <v>25580</v>
      </c>
      <c r="BM185" s="605">
        <f t="shared" ref="BM185:BV185" si="110">+BM144</f>
        <v>8500</v>
      </c>
      <c r="BN185" s="605">
        <f t="shared" si="110"/>
        <v>11680</v>
      </c>
      <c r="BO185" s="605">
        <f t="shared" si="110"/>
        <v>23450</v>
      </c>
      <c r="BP185" s="605">
        <f t="shared" si="110"/>
        <v>14390</v>
      </c>
      <c r="BQ185" s="605">
        <f t="shared" si="110"/>
        <v>257700</v>
      </c>
      <c r="BR185" s="605">
        <f t="shared" si="110"/>
        <v>18380</v>
      </c>
      <c r="BS185" s="605">
        <f t="shared" si="110"/>
        <v>21800</v>
      </c>
      <c r="BT185" s="606">
        <f t="shared" si="110"/>
        <v>14580</v>
      </c>
      <c r="BU185" s="607">
        <f t="shared" si="110"/>
        <v>9300</v>
      </c>
      <c r="BV185" s="605">
        <f t="shared" si="110"/>
        <v>15030</v>
      </c>
      <c r="BW185" s="605">
        <f t="shared" ref="BW185:CC185" si="111">+BW144</f>
        <v>17800</v>
      </c>
      <c r="BX185" s="605">
        <f t="shared" si="111"/>
        <v>83980</v>
      </c>
      <c r="BY185" s="605">
        <f t="shared" si="111"/>
        <v>22400</v>
      </c>
      <c r="BZ185" s="605">
        <f t="shared" si="111"/>
        <v>15380</v>
      </c>
      <c r="CA185" s="605">
        <f t="shared" si="111"/>
        <v>10700</v>
      </c>
      <c r="CB185" s="605">
        <f t="shared" si="111"/>
        <v>11880</v>
      </c>
      <c r="CC185" s="608">
        <f t="shared" si="111"/>
        <v>514760</v>
      </c>
      <c r="CD185" s="344"/>
    </row>
    <row r="186" spans="1:83" s="24" customFormat="1" ht="14.25" customHeight="1" thickBot="1" x14ac:dyDescent="0.45">
      <c r="A186" s="707" t="s">
        <v>836</v>
      </c>
      <c r="B186" s="708"/>
      <c r="C186" s="391">
        <f>+C$157</f>
        <v>992</v>
      </c>
      <c r="D186" s="391">
        <f t="shared" ref="D186:BO186" si="112">+D$157</f>
        <v>3042</v>
      </c>
      <c r="E186" s="391">
        <f t="shared" si="112"/>
        <v>4902</v>
      </c>
      <c r="F186" s="391">
        <f t="shared" si="112"/>
        <v>6762</v>
      </c>
      <c r="G186" s="391">
        <f t="shared" si="112"/>
        <v>9820</v>
      </c>
      <c r="H186" s="391">
        <f t="shared" si="112"/>
        <v>13229.897000000001</v>
      </c>
      <c r="I186" s="391">
        <f t="shared" si="112"/>
        <v>23750.28</v>
      </c>
      <c r="J186" s="391">
        <f t="shared" si="112"/>
        <v>28697.942999999999</v>
      </c>
      <c r="K186" s="391">
        <f t="shared" si="112"/>
        <v>44700.142999999996</v>
      </c>
      <c r="L186" s="391">
        <f t="shared" si="112"/>
        <v>48634.774000000005</v>
      </c>
      <c r="M186" s="565">
        <f t="shared" si="112"/>
        <v>87548.127999999997</v>
      </c>
      <c r="N186" s="392">
        <f t="shared" si="112"/>
        <v>33744.751999999979</v>
      </c>
      <c r="O186" s="392">
        <f t="shared" si="112"/>
        <v>44024.527000000002</v>
      </c>
      <c r="P186" s="392">
        <f t="shared" si="112"/>
        <v>56174.44</v>
      </c>
      <c r="Q186" s="392">
        <f t="shared" si="112"/>
        <v>65304.891000000003</v>
      </c>
      <c r="R186" s="392">
        <f t="shared" si="112"/>
        <v>111379.54499999998</v>
      </c>
      <c r="S186" s="392">
        <f t="shared" si="112"/>
        <v>161107.38500000001</v>
      </c>
      <c r="T186" s="392">
        <f t="shared" si="112"/>
        <v>176327.56099999999</v>
      </c>
      <c r="U186" s="392">
        <f t="shared" si="112"/>
        <v>30396.810999999987</v>
      </c>
      <c r="V186" s="394">
        <f t="shared" si="112"/>
        <v>66312.829000000027</v>
      </c>
      <c r="W186" s="391">
        <f t="shared" si="112"/>
        <v>89862.251000000047</v>
      </c>
      <c r="X186" s="391">
        <f t="shared" si="112"/>
        <v>145361.26400000008</v>
      </c>
      <c r="Y186" s="391">
        <f t="shared" si="112"/>
        <v>185703.88100000005</v>
      </c>
      <c r="Z186" s="391">
        <f t="shared" si="112"/>
        <v>174465.255</v>
      </c>
      <c r="AA186" s="391">
        <f t="shared" si="112"/>
        <v>194938.04700000002</v>
      </c>
      <c r="AB186" s="391">
        <f t="shared" si="112"/>
        <v>241722.10200000007</v>
      </c>
      <c r="AC186" s="391">
        <f t="shared" si="112"/>
        <v>289665.29200000013</v>
      </c>
      <c r="AD186" s="391">
        <f t="shared" si="112"/>
        <v>333675.51700000023</v>
      </c>
      <c r="AE186" s="391">
        <f t="shared" si="112"/>
        <v>370403.18000000017</v>
      </c>
      <c r="AF186" s="393">
        <f t="shared" si="112"/>
        <v>176737.71700000018</v>
      </c>
      <c r="AG186" s="565">
        <f t="shared" si="112"/>
        <v>226843.65100000007</v>
      </c>
      <c r="AH186" s="392">
        <f t="shared" si="112"/>
        <v>266928.94000000018</v>
      </c>
      <c r="AI186" s="392">
        <f t="shared" si="112"/>
        <v>299150.38400000008</v>
      </c>
      <c r="AJ186" s="392">
        <f t="shared" si="112"/>
        <v>351350.73200000008</v>
      </c>
      <c r="AK186" s="392">
        <f t="shared" si="112"/>
        <v>357775.50500000012</v>
      </c>
      <c r="AL186" s="392">
        <f t="shared" si="112"/>
        <v>347177.13800000004</v>
      </c>
      <c r="AM186" s="392">
        <f t="shared" si="112"/>
        <v>374727.53900000011</v>
      </c>
      <c r="AN186" s="392">
        <f t="shared" si="112"/>
        <v>374932.54399999999</v>
      </c>
      <c r="AO186" s="392">
        <f t="shared" si="112"/>
        <v>423625.47699999996</v>
      </c>
      <c r="AP186" s="394">
        <f t="shared" si="112"/>
        <v>480281.86599999992</v>
      </c>
      <c r="AQ186" s="391">
        <f t="shared" si="112"/>
        <v>533349.20699999994</v>
      </c>
      <c r="AR186" s="392">
        <f t="shared" si="112"/>
        <v>478312.97199999983</v>
      </c>
      <c r="AS186" s="392">
        <f t="shared" si="112"/>
        <v>395905.87199999974</v>
      </c>
      <c r="AT186" s="392">
        <f t="shared" si="112"/>
        <v>432250.0009999997</v>
      </c>
      <c r="AU186" s="392">
        <f t="shared" si="112"/>
        <v>410177.08899999969</v>
      </c>
      <c r="AV186" s="392">
        <f t="shared" si="112"/>
        <v>432454.73899999959</v>
      </c>
      <c r="AW186" s="392">
        <f t="shared" si="112"/>
        <v>179241.42699999968</v>
      </c>
      <c r="AX186" s="393">
        <f t="shared" si="112"/>
        <v>216790.27699999977</v>
      </c>
      <c r="AY186" s="395">
        <f>+AY$157</f>
        <v>248464.07199999969</v>
      </c>
      <c r="AZ186" s="393">
        <f t="shared" si="112"/>
        <v>294992.07199999969</v>
      </c>
      <c r="BA186" s="565">
        <f t="shared" si="112"/>
        <v>238150.07199999969</v>
      </c>
      <c r="BB186" s="392">
        <f t="shared" si="112"/>
        <v>282478.07199999969</v>
      </c>
      <c r="BC186" s="392">
        <f t="shared" si="112"/>
        <v>335186.07199999969</v>
      </c>
      <c r="BD186" s="392">
        <f t="shared" si="112"/>
        <v>387514.07199999969</v>
      </c>
      <c r="BE186" s="392">
        <f t="shared" si="112"/>
        <v>196022.07199999969</v>
      </c>
      <c r="BF186" s="392">
        <f t="shared" si="112"/>
        <v>241650.07199999969</v>
      </c>
      <c r="BG186" s="392">
        <f t="shared" si="112"/>
        <v>294458.07199999969</v>
      </c>
      <c r="BH186" s="392">
        <f t="shared" si="112"/>
        <v>341136.07199999969</v>
      </c>
      <c r="BI186" s="392">
        <f t="shared" si="112"/>
        <v>395644.07199999969</v>
      </c>
      <c r="BJ186" s="394">
        <f t="shared" si="112"/>
        <v>35772.071999999695</v>
      </c>
      <c r="BK186" s="391">
        <f t="shared" si="112"/>
        <v>86180.071999999695</v>
      </c>
      <c r="BL186" s="392">
        <f t="shared" si="112"/>
        <v>124108.07199999969</v>
      </c>
      <c r="BM186" s="392">
        <f t="shared" si="112"/>
        <v>179116.07199999969</v>
      </c>
      <c r="BN186" s="392">
        <f t="shared" si="112"/>
        <v>230944.07199999969</v>
      </c>
      <c r="BO186" s="392">
        <f t="shared" si="112"/>
        <v>271002.07199999969</v>
      </c>
      <c r="BP186" s="392">
        <f t="shared" ref="BP186:CC186" si="113">+BP$157</f>
        <v>320120.07199999969</v>
      </c>
      <c r="BQ186" s="392">
        <f t="shared" si="113"/>
        <v>125928.07199999969</v>
      </c>
      <c r="BR186" s="392">
        <f t="shared" si="113"/>
        <v>171056.07199999969</v>
      </c>
      <c r="BS186" s="392">
        <f t="shared" si="113"/>
        <v>212764.07199999969</v>
      </c>
      <c r="BT186" s="393">
        <f t="shared" si="113"/>
        <v>261692.07199999969</v>
      </c>
      <c r="BU186" s="565">
        <f t="shared" si="113"/>
        <v>315900.07199999969</v>
      </c>
      <c r="BV186" s="392">
        <f t="shared" si="113"/>
        <v>364378.07199999969</v>
      </c>
      <c r="BW186" s="392">
        <f t="shared" si="113"/>
        <v>410086.07199999969</v>
      </c>
      <c r="BX186" s="392">
        <f t="shared" si="113"/>
        <v>389614.07199999969</v>
      </c>
      <c r="BY186" s="392">
        <f t="shared" si="113"/>
        <v>430722.07199999969</v>
      </c>
      <c r="BZ186" s="392">
        <f t="shared" si="113"/>
        <v>478850.07199999969</v>
      </c>
      <c r="CA186" s="392">
        <f t="shared" si="113"/>
        <v>531658.07199999923</v>
      </c>
      <c r="CB186" s="392">
        <f t="shared" si="113"/>
        <v>583286.07199999923</v>
      </c>
      <c r="CC186" s="394">
        <f t="shared" si="113"/>
        <v>132034.07199999876</v>
      </c>
      <c r="CD186" s="344"/>
    </row>
    <row r="187" spans="1:83" ht="14.25" customHeight="1" x14ac:dyDescent="0.4">
      <c r="E187" s="396"/>
      <c r="W187" s="104">
        <f>+W186-W183</f>
        <v>23549.42200000002</v>
      </c>
    </row>
  </sheetData>
  <mergeCells count="176">
    <mergeCell ref="A16:B22"/>
    <mergeCell ref="CD16:CD23"/>
    <mergeCell ref="A24:B24"/>
    <mergeCell ref="A25:B26"/>
    <mergeCell ref="CD25:CD26"/>
    <mergeCell ref="A27:B30"/>
    <mergeCell ref="CD27:CD30"/>
    <mergeCell ref="A8:B8"/>
    <mergeCell ref="A9:B9"/>
    <mergeCell ref="A10:B10"/>
    <mergeCell ref="CD10:CD15"/>
    <mergeCell ref="A11:B11"/>
    <mergeCell ref="A12:B12"/>
    <mergeCell ref="A13:B13"/>
    <mergeCell ref="A14:B14"/>
    <mergeCell ref="A15:B15"/>
    <mergeCell ref="A40:B49"/>
    <mergeCell ref="CD40:CD49"/>
    <mergeCell ref="A50:B50"/>
    <mergeCell ref="A51:B52"/>
    <mergeCell ref="CD51:CD52"/>
    <mergeCell ref="A53:B54"/>
    <mergeCell ref="CD53:CD54"/>
    <mergeCell ref="A31:B32"/>
    <mergeCell ref="CD31:CD32"/>
    <mergeCell ref="A33:B37"/>
    <mergeCell ref="CD33:CD37"/>
    <mergeCell ref="A38:B39"/>
    <mergeCell ref="CD38:CD39"/>
    <mergeCell ref="A62:B62"/>
    <mergeCell ref="A63:B65"/>
    <mergeCell ref="CD63:CD65"/>
    <mergeCell ref="A66:B68"/>
    <mergeCell ref="CD66:CD68"/>
    <mergeCell ref="A69:B72"/>
    <mergeCell ref="CD69:CD72"/>
    <mergeCell ref="A55:B55"/>
    <mergeCell ref="A56:B56"/>
    <mergeCell ref="A57:B57"/>
    <mergeCell ref="A58:B58"/>
    <mergeCell ref="A59:B59"/>
    <mergeCell ref="A61:B61"/>
    <mergeCell ref="A78:B78"/>
    <mergeCell ref="A79:B79"/>
    <mergeCell ref="A80:B80"/>
    <mergeCell ref="A81:B81"/>
    <mergeCell ref="A82:B82"/>
    <mergeCell ref="A83:B83"/>
    <mergeCell ref="A73:B74"/>
    <mergeCell ref="CD73:CD74"/>
    <mergeCell ref="CE73:CE74"/>
    <mergeCell ref="A75:B75"/>
    <mergeCell ref="A76:B76"/>
    <mergeCell ref="A77:B77"/>
    <mergeCell ref="A90:B90"/>
    <mergeCell ref="A91:B91"/>
    <mergeCell ref="A92:B93"/>
    <mergeCell ref="CD92:CD93"/>
    <mergeCell ref="A94:B94"/>
    <mergeCell ref="A95:B95"/>
    <mergeCell ref="A84:B85"/>
    <mergeCell ref="CD84:CD85"/>
    <mergeCell ref="CE84:CE85"/>
    <mergeCell ref="A86:B86"/>
    <mergeCell ref="A87:B87"/>
    <mergeCell ref="A89:B89"/>
    <mergeCell ref="A101:B101"/>
    <mergeCell ref="A102:B102"/>
    <mergeCell ref="A103:B104"/>
    <mergeCell ref="CD103:CD104"/>
    <mergeCell ref="CE103:CE104"/>
    <mergeCell ref="A105:B105"/>
    <mergeCell ref="A96:B96"/>
    <mergeCell ref="A97:B97"/>
    <mergeCell ref="A98:B98"/>
    <mergeCell ref="A99:B100"/>
    <mergeCell ref="CD99:CD100"/>
    <mergeCell ref="CE99:CE100"/>
    <mergeCell ref="A113:B113"/>
    <mergeCell ref="A114:B115"/>
    <mergeCell ref="A116:B116"/>
    <mergeCell ref="A117:B117"/>
    <mergeCell ref="A118:B118"/>
    <mergeCell ref="A119:B119"/>
    <mergeCell ref="A106:B108"/>
    <mergeCell ref="CD106:CD108"/>
    <mergeCell ref="A109:B109"/>
    <mergeCell ref="A110:B111"/>
    <mergeCell ref="CD110:CD111"/>
    <mergeCell ref="A112:B112"/>
    <mergeCell ref="A125:B125"/>
    <mergeCell ref="A126:B128"/>
    <mergeCell ref="CD126:CD128"/>
    <mergeCell ref="CE126:CE128"/>
    <mergeCell ref="A129:B130"/>
    <mergeCell ref="CD129:CD130"/>
    <mergeCell ref="CE129:CE130"/>
    <mergeCell ref="A120:B120"/>
    <mergeCell ref="A121:B122"/>
    <mergeCell ref="CD121:CD122"/>
    <mergeCell ref="CE121:CE122"/>
    <mergeCell ref="A123:B123"/>
    <mergeCell ref="A124:B124"/>
    <mergeCell ref="A138:B140"/>
    <mergeCell ref="CD138:CD139"/>
    <mergeCell ref="A141:B141"/>
    <mergeCell ref="A142:B142"/>
    <mergeCell ref="A144:B144"/>
    <mergeCell ref="A146:B146"/>
    <mergeCell ref="A131:B131"/>
    <mergeCell ref="A132:B132"/>
    <mergeCell ref="A133:B133"/>
    <mergeCell ref="A135:B135"/>
    <mergeCell ref="A136:B136"/>
    <mergeCell ref="A137:B137"/>
    <mergeCell ref="N160:O160"/>
    <mergeCell ref="P160:Q160"/>
    <mergeCell ref="T160:U160"/>
    <mergeCell ref="A154:B154"/>
    <mergeCell ref="A155:B155"/>
    <mergeCell ref="A156:B156"/>
    <mergeCell ref="A157:B157"/>
    <mergeCell ref="BL160:BM160"/>
    <mergeCell ref="A148:B148"/>
    <mergeCell ref="A149:B149"/>
    <mergeCell ref="A150:B150"/>
    <mergeCell ref="A151:B151"/>
    <mergeCell ref="A152:B152"/>
    <mergeCell ref="A153:B153"/>
    <mergeCell ref="BN160:BO160"/>
    <mergeCell ref="BR160:BS160"/>
    <mergeCell ref="A161:A163"/>
    <mergeCell ref="A164:B164"/>
    <mergeCell ref="A166:B166"/>
    <mergeCell ref="E166:F166"/>
    <mergeCell ref="G166:H166"/>
    <mergeCell ref="N166:O166"/>
    <mergeCell ref="P166:Q166"/>
    <mergeCell ref="AR160:AS160"/>
    <mergeCell ref="AT160:AU160"/>
    <mergeCell ref="AX160:AY160"/>
    <mergeCell ref="BB160:BC160"/>
    <mergeCell ref="BD160:BE160"/>
    <mergeCell ref="BH160:BI160"/>
    <mergeCell ref="X160:Y160"/>
    <mergeCell ref="Z160:AA160"/>
    <mergeCell ref="AD160:AE160"/>
    <mergeCell ref="AH160:AI160"/>
    <mergeCell ref="AJ160:AK160"/>
    <mergeCell ref="AN160:AO160"/>
    <mergeCell ref="A160:B160"/>
    <mergeCell ref="E160:F160"/>
    <mergeCell ref="G160:H160"/>
    <mergeCell ref="A172:A180"/>
    <mergeCell ref="A183:B183"/>
    <mergeCell ref="A186:B186"/>
    <mergeCell ref="BH166:BI166"/>
    <mergeCell ref="BL166:BM166"/>
    <mergeCell ref="BN166:BO166"/>
    <mergeCell ref="BR166:BS166"/>
    <mergeCell ref="A167:A169"/>
    <mergeCell ref="A170:B170"/>
    <mergeCell ref="AN166:AO166"/>
    <mergeCell ref="AR166:AS166"/>
    <mergeCell ref="AT166:AU166"/>
    <mergeCell ref="AX166:AY166"/>
    <mergeCell ref="BB166:BC166"/>
    <mergeCell ref="BD166:BE166"/>
    <mergeCell ref="T166:U166"/>
    <mergeCell ref="X166:Y166"/>
    <mergeCell ref="Z166:AA166"/>
    <mergeCell ref="AD166:AE166"/>
    <mergeCell ref="AH166:AI166"/>
    <mergeCell ref="AJ166:AK166"/>
    <mergeCell ref="A184:B184"/>
    <mergeCell ref="A185:B185"/>
  </mergeCells>
  <phoneticPr fontId="1"/>
  <pageMargins left="0.39370078740157483" right="0.19685039370078741" top="0.78740157480314965" bottom="0.59055118110236227" header="0.39370078740157483" footer="0.39370078740157483"/>
  <pageSetup paperSize="8" scale="24" orientation="landscape" horizontalDpi="4294967292" verticalDpi="300" r:id="rId1"/>
  <headerFooter alignWithMargins="0">
    <oddHeader>&amp;L&amp;D&amp;R集計表.1</oddHeader>
    <oddFooter>&amp;C
&amp;R            
みらい研のグリーンハイツ研究会</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4C976-B914-4F6F-8ACE-D25BA86528B6}">
  <sheetPr>
    <pageSetUpPr fitToPage="1"/>
  </sheetPr>
  <dimension ref="A1:CJ187"/>
  <sheetViews>
    <sheetView showZeros="0" zoomScaleNormal="100" workbookViewId="0">
      <pane xSplit="2" ySplit="7" topLeftCell="AY8" activePane="bottomRight" state="frozen"/>
      <selection pane="topRight" activeCell="C1" sqref="C1"/>
      <selection pane="bottomLeft" activeCell="A6" sqref="A6"/>
      <selection pane="bottomRight" activeCell="BA2" sqref="BA2"/>
    </sheetView>
  </sheetViews>
  <sheetFormatPr defaultRowHeight="14.25" customHeight="1" x14ac:dyDescent="0.4"/>
  <cols>
    <col min="1" max="1" width="10.5" style="409" customWidth="1"/>
    <col min="2" max="2" width="16.25" style="23" customWidth="1"/>
    <col min="3" max="83" width="9.125" style="23" customWidth="1"/>
    <col min="84" max="84" width="10.5" style="23" bestFit="1" customWidth="1"/>
    <col min="85" max="16384" width="9" style="23"/>
  </cols>
  <sheetData>
    <row r="1" spans="1:83" s="22" customFormat="1" ht="27.75" customHeight="1" x14ac:dyDescent="0.4">
      <c r="A1" s="16"/>
      <c r="B1" s="17"/>
      <c r="C1" s="17"/>
      <c r="D1" s="17"/>
      <c r="E1" s="17"/>
      <c r="F1" s="1" t="s">
        <v>831</v>
      </c>
      <c r="G1" s="2"/>
      <c r="H1" s="2"/>
      <c r="I1" s="2"/>
      <c r="J1" s="2"/>
      <c r="K1" s="2"/>
      <c r="L1" s="2"/>
      <c r="M1" s="2"/>
      <c r="N1" s="2"/>
      <c r="O1" s="2"/>
      <c r="P1" s="2"/>
      <c r="Q1" s="2"/>
      <c r="R1" s="2"/>
      <c r="S1" s="1"/>
      <c r="T1" s="2"/>
      <c r="U1" s="2"/>
      <c r="V1" s="2"/>
      <c r="W1" s="426"/>
      <c r="X1" s="2"/>
      <c r="Y1" s="2"/>
      <c r="Z1" s="2"/>
      <c r="AA1" s="18" t="s">
        <v>0</v>
      </c>
      <c r="AB1" s="18"/>
      <c r="AC1" s="18"/>
      <c r="AD1" s="19"/>
      <c r="AE1" s="20"/>
      <c r="AF1" s="21"/>
      <c r="AG1" s="2"/>
      <c r="AH1" s="2"/>
      <c r="AI1" s="2"/>
      <c r="AJ1" s="426"/>
      <c r="AK1" s="2"/>
      <c r="AL1" s="2"/>
      <c r="AM1" s="2"/>
      <c r="AN1" s="2"/>
      <c r="AO1" s="2"/>
      <c r="AP1" s="2"/>
      <c r="AQ1" s="2"/>
      <c r="AR1" s="2"/>
      <c r="AS1" s="2"/>
      <c r="AT1" s="2"/>
      <c r="AU1" s="2"/>
      <c r="AV1" s="2"/>
      <c r="AW1" s="17"/>
      <c r="AX1" s="17"/>
      <c r="AY1" s="459"/>
      <c r="AZ1" s="1" t="s">
        <v>865</v>
      </c>
      <c r="BA1" s="2"/>
      <c r="BB1" s="2"/>
      <c r="BC1" s="2"/>
      <c r="BD1" s="2"/>
      <c r="BE1" s="2"/>
      <c r="BF1" s="2"/>
      <c r="BG1" s="2"/>
      <c r="BH1" s="2"/>
      <c r="BI1" s="2"/>
      <c r="BJ1" s="2"/>
      <c r="BK1" s="2"/>
      <c r="BL1" s="2"/>
      <c r="BM1" s="2"/>
      <c r="BN1" s="2"/>
      <c r="BO1" s="2"/>
      <c r="BP1" s="2"/>
      <c r="BQ1" s="2"/>
      <c r="BR1" s="2"/>
      <c r="BS1" s="2"/>
      <c r="BT1" s="2"/>
      <c r="BU1" s="18" t="s">
        <v>0</v>
      </c>
      <c r="BV1" s="18"/>
      <c r="BW1" s="18"/>
      <c r="BX1" s="19"/>
      <c r="BY1" s="20"/>
      <c r="BZ1" s="21"/>
      <c r="CA1" s="19"/>
      <c r="CB1" s="20"/>
      <c r="CC1" s="21"/>
      <c r="CD1" s="21"/>
      <c r="CE1" s="590"/>
    </row>
    <row r="2" spans="1:83" s="410" customFormat="1" ht="18" customHeight="1" thickBot="1" x14ac:dyDescent="0.45">
      <c r="A2" s="449"/>
      <c r="B2" s="450"/>
      <c r="C2" s="450">
        <v>1</v>
      </c>
      <c r="D2" s="450">
        <v>2</v>
      </c>
      <c r="E2" s="450" t="s">
        <v>584</v>
      </c>
      <c r="F2" s="428" t="s">
        <v>584</v>
      </c>
      <c r="G2" s="428" t="s">
        <v>584</v>
      </c>
      <c r="H2" s="428"/>
      <c r="I2" s="428"/>
      <c r="J2" s="428"/>
      <c r="K2" s="428" t="s">
        <v>584</v>
      </c>
      <c r="L2" s="428"/>
      <c r="M2" s="428" t="s">
        <v>1</v>
      </c>
      <c r="N2" s="428"/>
      <c r="O2" s="428"/>
      <c r="P2" s="428"/>
      <c r="Q2" s="428"/>
      <c r="R2" s="428"/>
      <c r="S2" s="428"/>
      <c r="T2" s="428"/>
      <c r="U2" s="428" t="s">
        <v>2</v>
      </c>
      <c r="V2" s="428"/>
      <c r="W2" s="428"/>
      <c r="X2" s="428"/>
      <c r="Y2" s="428"/>
      <c r="Z2" s="428"/>
      <c r="AA2" s="442"/>
      <c r="AB2" s="442"/>
      <c r="AC2" s="442"/>
      <c r="AD2" s="442"/>
      <c r="AE2" s="443"/>
      <c r="AF2" s="442" t="s">
        <v>3</v>
      </c>
      <c r="AG2" s="428"/>
      <c r="AH2" s="428"/>
      <c r="AI2" s="428"/>
      <c r="AJ2" s="428"/>
      <c r="AK2" s="428"/>
      <c r="AL2" s="428"/>
      <c r="AM2" s="428"/>
      <c r="AN2" s="428"/>
      <c r="AO2" s="428"/>
      <c r="AP2" s="428"/>
      <c r="AQ2" s="428"/>
      <c r="AR2" s="428" t="s">
        <v>4</v>
      </c>
      <c r="AS2" s="428"/>
      <c r="AT2" s="428"/>
      <c r="AU2" s="428"/>
      <c r="AV2" s="428"/>
      <c r="AW2" s="450"/>
      <c r="AX2" s="450"/>
      <c r="AY2" s="450"/>
      <c r="AZ2" s="428"/>
      <c r="BA2" s="642" t="s">
        <v>874</v>
      </c>
      <c r="BB2" s="428"/>
      <c r="BC2" s="428"/>
      <c r="BD2" s="428"/>
      <c r="BE2" s="428" t="s">
        <v>5</v>
      </c>
      <c r="BF2" s="428"/>
      <c r="BG2" s="428"/>
      <c r="BH2" s="428"/>
      <c r="BI2" s="428"/>
      <c r="BJ2" s="428"/>
      <c r="BK2" s="428"/>
      <c r="BL2" s="428"/>
      <c r="BM2" s="428"/>
      <c r="BN2" s="428"/>
      <c r="BO2" s="428"/>
      <c r="BP2" s="428"/>
      <c r="BQ2" s="428" t="s">
        <v>6</v>
      </c>
      <c r="BR2" s="428"/>
      <c r="BS2" s="428"/>
      <c r="BT2" s="428"/>
      <c r="BU2" s="442"/>
      <c r="BV2" s="442"/>
      <c r="BW2" s="442"/>
      <c r="BX2" s="442"/>
      <c r="BY2" s="443"/>
      <c r="BZ2" s="443"/>
      <c r="CA2" s="442"/>
      <c r="CB2" s="443"/>
      <c r="CC2" s="443"/>
      <c r="CD2" s="443"/>
      <c r="CE2" s="443"/>
    </row>
    <row r="3" spans="1:83" ht="14.25" customHeight="1" x14ac:dyDescent="0.4">
      <c r="A3" s="25"/>
      <c r="B3" s="26" t="s">
        <v>7</v>
      </c>
      <c r="C3" s="27" t="s">
        <v>8</v>
      </c>
      <c r="D3" s="27" t="s">
        <v>9</v>
      </c>
      <c r="E3" s="28" t="s">
        <v>10</v>
      </c>
      <c r="F3" s="28" t="s">
        <v>11</v>
      </c>
      <c r="G3" s="28" t="s">
        <v>12</v>
      </c>
      <c r="H3" s="27" t="s">
        <v>13</v>
      </c>
      <c r="I3" s="27" t="s">
        <v>14</v>
      </c>
      <c r="J3" s="416" t="s">
        <v>15</v>
      </c>
      <c r="K3" s="28" t="s">
        <v>16</v>
      </c>
      <c r="L3" s="29" t="s">
        <v>17</v>
      </c>
      <c r="M3" s="30" t="s">
        <v>18</v>
      </c>
      <c r="N3" s="416" t="s">
        <v>19</v>
      </c>
      <c r="O3" s="416" t="s">
        <v>20</v>
      </c>
      <c r="P3" s="416" t="s">
        <v>21</v>
      </c>
      <c r="Q3" s="416" t="s">
        <v>22</v>
      </c>
      <c r="R3" s="27" t="s">
        <v>23</v>
      </c>
      <c r="S3" s="27" t="s">
        <v>24</v>
      </c>
      <c r="T3" s="27" t="s">
        <v>25</v>
      </c>
      <c r="U3" s="31" t="s">
        <v>26</v>
      </c>
      <c r="V3" s="32" t="s">
        <v>27</v>
      </c>
      <c r="W3" s="27" t="s">
        <v>28</v>
      </c>
      <c r="X3" s="27" t="s">
        <v>29</v>
      </c>
      <c r="Y3" s="27" t="s">
        <v>30</v>
      </c>
      <c r="Z3" s="27" t="s">
        <v>31</v>
      </c>
      <c r="AA3" s="27" t="s">
        <v>32</v>
      </c>
      <c r="AB3" s="27" t="s">
        <v>33</v>
      </c>
      <c r="AC3" s="27" t="s">
        <v>34</v>
      </c>
      <c r="AD3" s="27" t="s">
        <v>35</v>
      </c>
      <c r="AE3" s="27" t="s">
        <v>36</v>
      </c>
      <c r="AF3" s="33" t="s">
        <v>37</v>
      </c>
      <c r="AG3" s="27" t="s">
        <v>38</v>
      </c>
      <c r="AH3" s="27" t="s">
        <v>39</v>
      </c>
      <c r="AI3" s="27" t="s">
        <v>40</v>
      </c>
      <c r="AJ3" s="27" t="s">
        <v>41</v>
      </c>
      <c r="AK3" s="27" t="s">
        <v>42</v>
      </c>
      <c r="AL3" s="416" t="s">
        <v>607</v>
      </c>
      <c r="AM3" s="416" t="s">
        <v>43</v>
      </c>
      <c r="AN3" s="416" t="s">
        <v>44</v>
      </c>
      <c r="AO3" s="27" t="s">
        <v>45</v>
      </c>
      <c r="AP3" s="32" t="s">
        <v>46</v>
      </c>
      <c r="AQ3" s="27" t="s">
        <v>47</v>
      </c>
      <c r="AR3" s="31" t="s">
        <v>48</v>
      </c>
      <c r="AS3" s="31" t="s">
        <v>49</v>
      </c>
      <c r="AT3" s="27" t="s">
        <v>50</v>
      </c>
      <c r="AU3" s="27" t="s">
        <v>51</v>
      </c>
      <c r="AV3" s="27" t="s">
        <v>52</v>
      </c>
      <c r="AW3" s="27" t="s">
        <v>53</v>
      </c>
      <c r="AX3" s="585" t="s">
        <v>54</v>
      </c>
      <c r="AY3" s="34" t="s">
        <v>55</v>
      </c>
      <c r="AZ3" s="35" t="s">
        <v>56</v>
      </c>
      <c r="BA3" s="36" t="s">
        <v>57</v>
      </c>
      <c r="BB3" s="36" t="s">
        <v>58</v>
      </c>
      <c r="BC3" s="36" t="s">
        <v>59</v>
      </c>
      <c r="BD3" s="36" t="s">
        <v>60</v>
      </c>
      <c r="BE3" s="577" t="s">
        <v>61</v>
      </c>
      <c r="BF3" s="36" t="s">
        <v>62</v>
      </c>
      <c r="BG3" s="36" t="s">
        <v>63</v>
      </c>
      <c r="BH3" s="36" t="s">
        <v>64</v>
      </c>
      <c r="BI3" s="36" t="s">
        <v>65</v>
      </c>
      <c r="BJ3" s="35" t="s">
        <v>66</v>
      </c>
      <c r="BK3" s="36" t="s">
        <v>67</v>
      </c>
      <c r="BL3" s="36" t="s">
        <v>68</v>
      </c>
      <c r="BM3" s="36" t="s">
        <v>69</v>
      </c>
      <c r="BN3" s="36" t="s">
        <v>70</v>
      </c>
      <c r="BO3" s="36" t="s">
        <v>71</v>
      </c>
      <c r="BP3" s="36" t="s">
        <v>72</v>
      </c>
      <c r="BQ3" s="577" t="s">
        <v>73</v>
      </c>
      <c r="BR3" s="36" t="s">
        <v>74</v>
      </c>
      <c r="BS3" s="36" t="s">
        <v>75</v>
      </c>
      <c r="BT3" s="35" t="s">
        <v>76</v>
      </c>
      <c r="BU3" s="36" t="s">
        <v>77</v>
      </c>
      <c r="BV3" s="36" t="s">
        <v>78</v>
      </c>
      <c r="BW3" s="36" t="s">
        <v>79</v>
      </c>
      <c r="BX3" s="36" t="s">
        <v>80</v>
      </c>
      <c r="BY3" s="36" t="s">
        <v>81</v>
      </c>
      <c r="BZ3" s="36" t="s">
        <v>82</v>
      </c>
      <c r="CA3" s="416" t="s">
        <v>80</v>
      </c>
      <c r="CB3" s="416" t="s">
        <v>81</v>
      </c>
      <c r="CC3" s="577" t="s">
        <v>82</v>
      </c>
      <c r="CD3" s="37"/>
      <c r="CE3" s="37"/>
    </row>
    <row r="4" spans="1:83" ht="14.25" customHeight="1" x14ac:dyDescent="0.4">
      <c r="A4" s="38" t="s">
        <v>83</v>
      </c>
      <c r="B4" s="26" t="s">
        <v>84</v>
      </c>
      <c r="C4" s="39">
        <v>1972</v>
      </c>
      <c r="D4" s="40">
        <v>1973</v>
      </c>
      <c r="E4" s="39">
        <v>1974</v>
      </c>
      <c r="F4" s="40">
        <v>1975</v>
      </c>
      <c r="G4" s="39">
        <v>1976</v>
      </c>
      <c r="H4" s="40">
        <v>1977</v>
      </c>
      <c r="I4" s="39">
        <v>1978</v>
      </c>
      <c r="J4" s="40">
        <v>1979</v>
      </c>
      <c r="K4" s="39">
        <v>1980</v>
      </c>
      <c r="L4" s="41">
        <v>1981</v>
      </c>
      <c r="M4" s="42">
        <v>1982</v>
      </c>
      <c r="N4" s="417">
        <v>1983</v>
      </c>
      <c r="O4" s="418">
        <v>1984</v>
      </c>
      <c r="P4" s="417">
        <v>1985</v>
      </c>
      <c r="Q4" s="418">
        <v>1986</v>
      </c>
      <c r="R4" s="40">
        <v>1987</v>
      </c>
      <c r="S4" s="39">
        <v>1988</v>
      </c>
      <c r="T4" s="40">
        <v>1989</v>
      </c>
      <c r="U4" s="43">
        <v>1990</v>
      </c>
      <c r="V4" s="44">
        <v>1991</v>
      </c>
      <c r="W4" s="45">
        <v>1992</v>
      </c>
      <c r="X4" s="45">
        <v>1993</v>
      </c>
      <c r="Y4" s="46">
        <v>1994</v>
      </c>
      <c r="Z4" s="45">
        <v>1995</v>
      </c>
      <c r="AA4" s="46">
        <v>1996</v>
      </c>
      <c r="AB4" s="45">
        <v>1997</v>
      </c>
      <c r="AC4" s="46">
        <v>1998</v>
      </c>
      <c r="AD4" s="45">
        <v>1999</v>
      </c>
      <c r="AE4" s="46">
        <v>2000</v>
      </c>
      <c r="AF4" s="47">
        <v>2001</v>
      </c>
      <c r="AG4" s="45">
        <v>2002</v>
      </c>
      <c r="AH4" s="45">
        <v>2003</v>
      </c>
      <c r="AI4" s="46">
        <v>2004</v>
      </c>
      <c r="AJ4" s="45">
        <v>2005</v>
      </c>
      <c r="AK4" s="46">
        <v>2006</v>
      </c>
      <c r="AL4" s="418">
        <v>2007</v>
      </c>
      <c r="AM4" s="46">
        <v>2008</v>
      </c>
      <c r="AN4" s="45">
        <v>2009</v>
      </c>
      <c r="AO4" s="46">
        <v>2010</v>
      </c>
      <c r="AP4" s="44">
        <v>2011</v>
      </c>
      <c r="AQ4" s="45">
        <v>2012</v>
      </c>
      <c r="AR4" s="43">
        <v>2013</v>
      </c>
      <c r="AS4" s="48">
        <v>2014</v>
      </c>
      <c r="AT4" s="39">
        <v>2015</v>
      </c>
      <c r="AU4" s="40">
        <v>2016</v>
      </c>
      <c r="AV4" s="39">
        <v>2017</v>
      </c>
      <c r="AW4" s="45">
        <v>2018</v>
      </c>
      <c r="AX4" s="586">
        <v>2019</v>
      </c>
      <c r="AY4" s="49">
        <v>2020</v>
      </c>
      <c r="AZ4" s="50">
        <v>2021</v>
      </c>
      <c r="BA4" s="39">
        <v>2022</v>
      </c>
      <c r="BB4" s="40">
        <v>2023</v>
      </c>
      <c r="BC4" s="39">
        <v>2024</v>
      </c>
      <c r="BD4" s="40">
        <v>2025</v>
      </c>
      <c r="BE4" s="578">
        <v>2026</v>
      </c>
      <c r="BF4" s="40">
        <v>2027</v>
      </c>
      <c r="BG4" s="39">
        <v>2028</v>
      </c>
      <c r="BH4" s="40">
        <v>2029</v>
      </c>
      <c r="BI4" s="39">
        <v>2030</v>
      </c>
      <c r="BJ4" s="50">
        <v>2031</v>
      </c>
      <c r="BK4" s="39">
        <v>2032</v>
      </c>
      <c r="BL4" s="40">
        <v>2033</v>
      </c>
      <c r="BM4" s="39">
        <v>2034</v>
      </c>
      <c r="BN4" s="40">
        <v>2035</v>
      </c>
      <c r="BO4" s="39">
        <v>2036</v>
      </c>
      <c r="BP4" s="40">
        <v>2037</v>
      </c>
      <c r="BQ4" s="578">
        <v>2038</v>
      </c>
      <c r="BR4" s="40">
        <v>2039</v>
      </c>
      <c r="BS4" s="39">
        <v>2040</v>
      </c>
      <c r="BT4" s="50">
        <v>2041</v>
      </c>
      <c r="BU4" s="39">
        <v>2042</v>
      </c>
      <c r="BV4" s="40">
        <v>2043</v>
      </c>
      <c r="BW4" s="39">
        <v>2044</v>
      </c>
      <c r="BX4" s="40">
        <v>2045</v>
      </c>
      <c r="BY4" s="39">
        <v>2046</v>
      </c>
      <c r="BZ4" s="40">
        <v>2047</v>
      </c>
      <c r="CA4" s="417">
        <v>2048</v>
      </c>
      <c r="CB4" s="418">
        <v>2049</v>
      </c>
      <c r="CC4" s="582">
        <v>2050</v>
      </c>
      <c r="CD4" s="51" t="s">
        <v>85</v>
      </c>
      <c r="CE4" s="51" t="s">
        <v>85</v>
      </c>
    </row>
    <row r="5" spans="1:83" ht="14.25" customHeight="1" x14ac:dyDescent="0.4">
      <c r="A5" s="52"/>
      <c r="B5" s="53" t="s">
        <v>86</v>
      </c>
      <c r="C5" s="54">
        <v>1</v>
      </c>
      <c r="D5" s="55">
        <v>2</v>
      </c>
      <c r="E5" s="54">
        <v>3</v>
      </c>
      <c r="F5" s="54">
        <v>4</v>
      </c>
      <c r="G5" s="55">
        <v>5</v>
      </c>
      <c r="H5" s="54">
        <v>6</v>
      </c>
      <c r="I5" s="54">
        <v>7</v>
      </c>
      <c r="J5" s="55">
        <v>8</v>
      </c>
      <c r="K5" s="54">
        <v>9</v>
      </c>
      <c r="L5" s="56">
        <v>10</v>
      </c>
      <c r="M5" s="57">
        <v>11</v>
      </c>
      <c r="N5" s="420">
        <v>12</v>
      </c>
      <c r="O5" s="420">
        <v>13</v>
      </c>
      <c r="P5" s="419">
        <v>14</v>
      </c>
      <c r="Q5" s="420">
        <v>15</v>
      </c>
      <c r="R5" s="54">
        <v>16</v>
      </c>
      <c r="S5" s="55">
        <v>17</v>
      </c>
      <c r="T5" s="54">
        <v>18</v>
      </c>
      <c r="U5" s="58">
        <v>19</v>
      </c>
      <c r="V5" s="59">
        <v>20</v>
      </c>
      <c r="W5" s="60">
        <v>21</v>
      </c>
      <c r="X5" s="60">
        <v>22</v>
      </c>
      <c r="Y5" s="61">
        <v>23</v>
      </c>
      <c r="Z5" s="60">
        <v>24</v>
      </c>
      <c r="AA5" s="60">
        <v>25</v>
      </c>
      <c r="AB5" s="61">
        <v>26</v>
      </c>
      <c r="AC5" s="60">
        <v>27</v>
      </c>
      <c r="AD5" s="60">
        <v>28</v>
      </c>
      <c r="AE5" s="61">
        <v>29</v>
      </c>
      <c r="AF5" s="62">
        <v>30</v>
      </c>
      <c r="AG5" s="54">
        <v>31</v>
      </c>
      <c r="AH5" s="55">
        <v>32</v>
      </c>
      <c r="AI5" s="54">
        <v>33</v>
      </c>
      <c r="AJ5" s="54">
        <v>34</v>
      </c>
      <c r="AK5" s="55">
        <v>35</v>
      </c>
      <c r="AL5" s="420">
        <v>36</v>
      </c>
      <c r="AM5" s="54">
        <v>37</v>
      </c>
      <c r="AN5" s="55">
        <v>38</v>
      </c>
      <c r="AO5" s="54">
        <v>39</v>
      </c>
      <c r="AP5" s="63">
        <v>40</v>
      </c>
      <c r="AQ5" s="54">
        <v>41</v>
      </c>
      <c r="AR5" s="58">
        <v>42</v>
      </c>
      <c r="AS5" s="58">
        <v>43</v>
      </c>
      <c r="AT5" s="55">
        <v>44</v>
      </c>
      <c r="AU5" s="54">
        <v>45</v>
      </c>
      <c r="AV5" s="54">
        <v>46</v>
      </c>
      <c r="AW5" s="55">
        <v>47</v>
      </c>
      <c r="AX5" s="587">
        <v>48</v>
      </c>
      <c r="AY5" s="64">
        <v>49</v>
      </c>
      <c r="AZ5" s="63">
        <v>50</v>
      </c>
      <c r="BA5" s="54">
        <v>51</v>
      </c>
      <c r="BB5" s="54">
        <v>52</v>
      </c>
      <c r="BC5" s="55">
        <v>53</v>
      </c>
      <c r="BD5" s="54">
        <v>54</v>
      </c>
      <c r="BE5" s="579">
        <v>55</v>
      </c>
      <c r="BF5" s="55">
        <v>56</v>
      </c>
      <c r="BG5" s="54">
        <v>57</v>
      </c>
      <c r="BH5" s="54">
        <v>58</v>
      </c>
      <c r="BI5" s="55">
        <v>59</v>
      </c>
      <c r="BJ5" s="63">
        <v>60</v>
      </c>
      <c r="BK5" s="54">
        <v>61</v>
      </c>
      <c r="BL5" s="55">
        <v>62</v>
      </c>
      <c r="BM5" s="54">
        <v>63</v>
      </c>
      <c r="BN5" s="54">
        <v>64</v>
      </c>
      <c r="BO5" s="55">
        <v>65</v>
      </c>
      <c r="BP5" s="54">
        <v>66</v>
      </c>
      <c r="BQ5" s="579">
        <v>67</v>
      </c>
      <c r="BR5" s="55">
        <v>68</v>
      </c>
      <c r="BS5" s="54">
        <v>69</v>
      </c>
      <c r="BT5" s="63">
        <v>70</v>
      </c>
      <c r="BU5" s="54">
        <v>71</v>
      </c>
      <c r="BV5" s="54">
        <v>72</v>
      </c>
      <c r="BW5" s="54">
        <v>73</v>
      </c>
      <c r="BX5" s="55">
        <v>74</v>
      </c>
      <c r="BY5" s="54">
        <v>75</v>
      </c>
      <c r="BZ5" s="55">
        <v>76</v>
      </c>
      <c r="CA5" s="420">
        <v>77</v>
      </c>
      <c r="CB5" s="419">
        <v>78</v>
      </c>
      <c r="CC5" s="579">
        <v>79</v>
      </c>
      <c r="CD5" s="37"/>
      <c r="CE5" s="37"/>
    </row>
    <row r="6" spans="1:83" ht="14.25" customHeight="1" x14ac:dyDescent="0.4">
      <c r="A6" s="52"/>
      <c r="B6" s="53" t="s">
        <v>87</v>
      </c>
      <c r="C6" s="65">
        <v>1</v>
      </c>
      <c r="D6" s="66">
        <v>2</v>
      </c>
      <c r="E6" s="66">
        <v>3</v>
      </c>
      <c r="F6" s="66">
        <v>4</v>
      </c>
      <c r="G6" s="66">
        <v>5</v>
      </c>
      <c r="H6" s="66">
        <v>6</v>
      </c>
      <c r="I6" s="66">
        <v>7</v>
      </c>
      <c r="J6" s="66">
        <v>8</v>
      </c>
      <c r="K6" s="66">
        <v>9</v>
      </c>
      <c r="L6" s="67">
        <v>10</v>
      </c>
      <c r="M6" s="68" t="s">
        <v>88</v>
      </c>
      <c r="N6" s="69">
        <v>1</v>
      </c>
      <c r="O6" s="69">
        <v>2</v>
      </c>
      <c r="P6" s="69">
        <v>3</v>
      </c>
      <c r="Q6" s="69">
        <v>4</v>
      </c>
      <c r="R6" s="69">
        <v>5</v>
      </c>
      <c r="S6" s="69">
        <v>6</v>
      </c>
      <c r="T6" s="69">
        <v>7</v>
      </c>
      <c r="U6" s="70" t="s">
        <v>89</v>
      </c>
      <c r="V6" s="71">
        <v>1</v>
      </c>
      <c r="W6" s="72">
        <v>2</v>
      </c>
      <c r="X6" s="72">
        <v>3</v>
      </c>
      <c r="Y6" s="72">
        <v>4</v>
      </c>
      <c r="Z6" s="72">
        <v>5</v>
      </c>
      <c r="AA6" s="72">
        <v>6</v>
      </c>
      <c r="AB6" s="72">
        <v>7</v>
      </c>
      <c r="AC6" s="72">
        <v>8</v>
      </c>
      <c r="AD6" s="72">
        <v>9</v>
      </c>
      <c r="AE6" s="72">
        <v>10</v>
      </c>
      <c r="AF6" s="73" t="s">
        <v>90</v>
      </c>
      <c r="AG6" s="69">
        <v>1</v>
      </c>
      <c r="AH6" s="66">
        <v>2</v>
      </c>
      <c r="AI6" s="69">
        <v>3</v>
      </c>
      <c r="AJ6" s="66">
        <v>4</v>
      </c>
      <c r="AK6" s="69">
        <v>5</v>
      </c>
      <c r="AL6" s="422">
        <v>6</v>
      </c>
      <c r="AM6" s="69">
        <v>7</v>
      </c>
      <c r="AN6" s="66">
        <v>8</v>
      </c>
      <c r="AO6" s="421">
        <v>9</v>
      </c>
      <c r="AP6" s="423">
        <v>10</v>
      </c>
      <c r="AQ6" s="69">
        <v>11</v>
      </c>
      <c r="AR6" s="70" t="s">
        <v>91</v>
      </c>
      <c r="AS6" s="70" t="s">
        <v>92</v>
      </c>
      <c r="AT6" s="66">
        <v>2</v>
      </c>
      <c r="AU6" s="69">
        <v>3</v>
      </c>
      <c r="AV6" s="69">
        <v>4</v>
      </c>
      <c r="AW6" s="66">
        <v>5</v>
      </c>
      <c r="AX6" s="588">
        <v>6</v>
      </c>
      <c r="AY6" s="74">
        <v>7</v>
      </c>
      <c r="AZ6" s="67">
        <v>8</v>
      </c>
      <c r="BA6" s="69">
        <v>9</v>
      </c>
      <c r="BB6" s="69">
        <v>10</v>
      </c>
      <c r="BC6" s="69">
        <v>11</v>
      </c>
      <c r="BD6" s="69">
        <v>12</v>
      </c>
      <c r="BE6" s="580" t="s">
        <v>93</v>
      </c>
      <c r="BF6" s="66">
        <v>1</v>
      </c>
      <c r="BG6" s="69">
        <v>2</v>
      </c>
      <c r="BH6" s="66">
        <v>3</v>
      </c>
      <c r="BI6" s="69">
        <v>4</v>
      </c>
      <c r="BJ6" s="67">
        <v>5</v>
      </c>
      <c r="BK6" s="69">
        <v>6</v>
      </c>
      <c r="BL6" s="66">
        <v>7</v>
      </c>
      <c r="BM6" s="69">
        <v>8</v>
      </c>
      <c r="BN6" s="66">
        <v>9</v>
      </c>
      <c r="BO6" s="69">
        <v>10</v>
      </c>
      <c r="BP6" s="66">
        <v>11</v>
      </c>
      <c r="BQ6" s="580" t="s">
        <v>94</v>
      </c>
      <c r="BR6" s="66">
        <v>1</v>
      </c>
      <c r="BS6" s="69">
        <v>2</v>
      </c>
      <c r="BT6" s="67">
        <v>3</v>
      </c>
      <c r="BU6" s="69">
        <v>4</v>
      </c>
      <c r="BV6" s="66">
        <v>5</v>
      </c>
      <c r="BW6" s="69">
        <v>6</v>
      </c>
      <c r="BX6" s="66">
        <v>7</v>
      </c>
      <c r="BY6" s="69">
        <v>8</v>
      </c>
      <c r="BZ6" s="66">
        <v>9</v>
      </c>
      <c r="CA6" s="422">
        <v>10</v>
      </c>
      <c r="CB6" s="421">
        <v>11</v>
      </c>
      <c r="CC6" s="583" t="s">
        <v>95</v>
      </c>
      <c r="CD6" s="37"/>
      <c r="CE6" s="37"/>
    </row>
    <row r="7" spans="1:83" ht="14.25" customHeight="1" thickBot="1" x14ac:dyDescent="0.45">
      <c r="A7" s="75"/>
      <c r="B7" s="76"/>
      <c r="C7" s="77"/>
      <c r="D7" s="78"/>
      <c r="E7" s="78"/>
      <c r="F7" s="78"/>
      <c r="G7" s="78"/>
      <c r="H7" s="78"/>
      <c r="I7" s="78"/>
      <c r="J7" s="78"/>
      <c r="K7" s="78"/>
      <c r="L7" s="79"/>
      <c r="M7" s="80"/>
      <c r="N7" s="81"/>
      <c r="O7" s="81"/>
      <c r="P7" s="81"/>
      <c r="Q7" s="81"/>
      <c r="R7" s="81"/>
      <c r="S7" s="81"/>
      <c r="T7" s="81"/>
      <c r="U7" s="82"/>
      <c r="V7" s="83"/>
      <c r="W7" s="84"/>
      <c r="X7" s="84"/>
      <c r="Y7" s="84"/>
      <c r="Z7" s="84"/>
      <c r="AA7" s="84"/>
      <c r="AB7" s="84"/>
      <c r="AC7" s="84"/>
      <c r="AD7" s="84"/>
      <c r="AE7" s="84"/>
      <c r="AF7" s="85"/>
      <c r="AG7" s="86"/>
      <c r="AH7" s="87" t="s">
        <v>96</v>
      </c>
      <c r="AI7" s="81"/>
      <c r="AJ7" s="78"/>
      <c r="AK7" s="81"/>
      <c r="AL7" s="78"/>
      <c r="AM7" s="81"/>
      <c r="AN7" s="78"/>
      <c r="AO7" s="81"/>
      <c r="AP7" s="79"/>
      <c r="AQ7" s="81"/>
      <c r="AR7" s="82"/>
      <c r="AS7" s="82"/>
      <c r="AT7" s="78"/>
      <c r="AU7" s="81"/>
      <c r="AV7" s="81"/>
      <c r="AW7" s="87" t="s">
        <v>97</v>
      </c>
      <c r="AX7" s="589"/>
      <c r="AY7" s="88"/>
      <c r="AZ7" s="79"/>
      <c r="BA7" s="81"/>
      <c r="BB7" s="81"/>
      <c r="BC7" s="81"/>
      <c r="BD7" s="81"/>
      <c r="BE7" s="581"/>
      <c r="BF7" s="78"/>
      <c r="BG7" s="81"/>
      <c r="BH7" s="78"/>
      <c r="BI7" s="81"/>
      <c r="BJ7" s="79"/>
      <c r="BK7" s="81"/>
      <c r="BL7" s="78"/>
      <c r="BM7" s="81"/>
      <c r="BN7" s="78"/>
      <c r="BO7" s="81"/>
      <c r="BP7" s="78"/>
      <c r="BQ7" s="581"/>
      <c r="BR7" s="78"/>
      <c r="BS7" s="81"/>
      <c r="BT7" s="79"/>
      <c r="BU7" s="81"/>
      <c r="BV7" s="78"/>
      <c r="BW7" s="81"/>
      <c r="BX7" s="78"/>
      <c r="BY7" s="81"/>
      <c r="BZ7" s="78"/>
      <c r="CA7" s="424"/>
      <c r="CB7" s="425"/>
      <c r="CC7" s="584"/>
      <c r="CD7" s="89"/>
      <c r="CE7" s="89"/>
    </row>
    <row r="8" spans="1:83" ht="14.25" customHeight="1" x14ac:dyDescent="0.4">
      <c r="A8" s="798" t="s">
        <v>98</v>
      </c>
      <c r="B8" s="799"/>
      <c r="C8" s="90"/>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2"/>
      <c r="AW8" s="92"/>
      <c r="AX8" s="91"/>
      <c r="AY8" s="93"/>
      <c r="AZ8" s="91"/>
      <c r="BA8" s="91"/>
      <c r="BB8" s="91"/>
      <c r="BC8" s="91"/>
      <c r="BD8" s="91"/>
      <c r="BE8" s="91"/>
      <c r="BF8" s="91"/>
      <c r="BG8" s="91"/>
      <c r="BH8" s="91"/>
      <c r="BI8" s="91"/>
      <c r="BJ8" s="91"/>
      <c r="BK8" s="91"/>
      <c r="BL8" s="91"/>
      <c r="BM8" s="91"/>
      <c r="BN8" s="91"/>
      <c r="BO8" s="91"/>
      <c r="BP8" s="91"/>
      <c r="BQ8" s="91"/>
      <c r="BR8" s="91"/>
      <c r="BS8" s="91"/>
      <c r="BT8" s="91"/>
      <c r="BU8" s="91"/>
      <c r="BV8" s="91"/>
      <c r="BW8" s="91"/>
      <c r="BX8" s="91"/>
      <c r="BY8" s="91"/>
      <c r="BZ8" s="91"/>
      <c r="CA8" s="91"/>
      <c r="CB8" s="91"/>
      <c r="CC8" s="91"/>
      <c r="CD8" s="94"/>
      <c r="CE8" s="94"/>
    </row>
    <row r="9" spans="1:83" s="410" customFormat="1" ht="14.25" customHeight="1" x14ac:dyDescent="0.4">
      <c r="A9" s="794" t="s">
        <v>99</v>
      </c>
      <c r="B9" s="795"/>
      <c r="C9" s="95"/>
      <c r="D9" s="95"/>
      <c r="E9" s="95"/>
      <c r="F9" s="95"/>
      <c r="G9" s="95"/>
      <c r="H9" s="95"/>
      <c r="I9" s="95"/>
      <c r="J9" s="95"/>
      <c r="K9" s="95"/>
      <c r="L9" s="96"/>
      <c r="M9" s="97"/>
      <c r="N9" s="95"/>
      <c r="O9" s="95"/>
      <c r="P9" s="95"/>
      <c r="Q9" s="95"/>
      <c r="R9" s="95"/>
      <c r="S9" s="95"/>
      <c r="T9" s="95"/>
      <c r="U9" s="95"/>
      <c r="V9" s="98"/>
      <c r="W9" s="95"/>
      <c r="X9" s="95"/>
      <c r="Y9" s="95"/>
      <c r="Z9" s="95"/>
      <c r="AA9" s="95"/>
      <c r="AB9" s="95"/>
      <c r="AC9" s="95"/>
      <c r="AD9" s="95"/>
      <c r="AE9" s="95"/>
      <c r="AF9" s="98"/>
      <c r="AG9" s="95"/>
      <c r="AH9" s="95"/>
      <c r="AI9" s="95"/>
      <c r="AJ9" s="95"/>
      <c r="AK9" s="95"/>
      <c r="AL9" s="95"/>
      <c r="AM9" s="95"/>
      <c r="AN9" s="95"/>
      <c r="AO9" s="95"/>
      <c r="AP9" s="98"/>
      <c r="AQ9" s="95"/>
      <c r="AR9" s="95"/>
      <c r="AS9" s="95"/>
      <c r="AT9" s="95"/>
      <c r="AU9" s="95"/>
      <c r="AV9" s="95"/>
      <c r="AW9" s="95"/>
      <c r="AX9" s="96"/>
      <c r="AY9" s="99"/>
      <c r="AZ9" s="98"/>
      <c r="BA9" s="95"/>
      <c r="BB9" s="95"/>
      <c r="BC9" s="95"/>
      <c r="BD9" s="95"/>
      <c r="BE9" s="95"/>
      <c r="BF9" s="95"/>
      <c r="BG9" s="95"/>
      <c r="BH9" s="95"/>
      <c r="BI9" s="95"/>
      <c r="BJ9" s="98"/>
      <c r="BK9" s="95"/>
      <c r="BL9" s="95"/>
      <c r="BM9" s="95"/>
      <c r="BN9" s="95"/>
      <c r="BO9" s="95"/>
      <c r="BP9" s="95"/>
      <c r="BQ9" s="95"/>
      <c r="BR9" s="95"/>
      <c r="BS9" s="95"/>
      <c r="BT9" s="98"/>
      <c r="BU9" s="95"/>
      <c r="BV9" s="95"/>
      <c r="BW9" s="95"/>
      <c r="BX9" s="95"/>
      <c r="BY9" s="95"/>
      <c r="BZ9" s="100"/>
      <c r="CA9" s="100"/>
      <c r="CB9" s="95"/>
      <c r="CC9" s="95"/>
      <c r="CD9" s="101">
        <f>SUM(C9:CC9)</f>
        <v>0</v>
      </c>
      <c r="CE9" s="101">
        <f>SUM(D9:CD9)</f>
        <v>0</v>
      </c>
    </row>
    <row r="10" spans="1:83" s="410" customFormat="1" ht="14.25" customHeight="1" x14ac:dyDescent="0.4">
      <c r="A10" s="824" t="s">
        <v>100</v>
      </c>
      <c r="B10" s="825"/>
      <c r="C10" s="97"/>
      <c r="D10" s="100"/>
      <c r="E10" s="100"/>
      <c r="F10" s="100"/>
      <c r="G10" s="100"/>
      <c r="H10" s="100"/>
      <c r="I10" s="100"/>
      <c r="J10" s="100"/>
      <c r="K10" s="100"/>
      <c r="L10" s="102"/>
      <c r="M10" s="97"/>
      <c r="N10" s="100"/>
      <c r="O10" s="100"/>
      <c r="P10" s="100"/>
      <c r="Q10" s="100" t="s">
        <v>538</v>
      </c>
      <c r="R10" s="100"/>
      <c r="S10" s="100"/>
      <c r="T10" s="100" t="s">
        <v>539</v>
      </c>
      <c r="U10" s="100"/>
      <c r="V10" s="98"/>
      <c r="W10" s="95" t="s">
        <v>539</v>
      </c>
      <c r="X10" s="100"/>
      <c r="Y10" s="100"/>
      <c r="Z10" s="100"/>
      <c r="AA10" s="100"/>
      <c r="AB10" s="100"/>
      <c r="AC10" s="100"/>
      <c r="AD10" s="100"/>
      <c r="AE10" s="100"/>
      <c r="AF10" s="98">
        <v>38739</v>
      </c>
      <c r="AG10" s="95"/>
      <c r="AH10" s="100"/>
      <c r="AI10" s="100"/>
      <c r="AJ10" s="100"/>
      <c r="AK10" s="100"/>
      <c r="AL10" s="100"/>
      <c r="AM10" s="100"/>
      <c r="AN10" s="100"/>
      <c r="AO10" s="100"/>
      <c r="AP10" s="98"/>
      <c r="AQ10" s="95"/>
      <c r="AR10" s="100">
        <v>21272.686110571576</v>
      </c>
      <c r="AS10" s="100">
        <v>24500.8714353822</v>
      </c>
      <c r="AT10" s="100"/>
      <c r="AU10" s="100"/>
      <c r="AV10" s="100"/>
      <c r="AW10" s="95"/>
      <c r="AX10" s="102"/>
      <c r="AY10" s="99">
        <v>13420</v>
      </c>
      <c r="AZ10" s="103" t="s">
        <v>101</v>
      </c>
      <c r="BA10" s="95"/>
      <c r="BB10" s="100"/>
      <c r="BC10" s="100"/>
      <c r="BD10" s="100"/>
      <c r="BE10" s="100">
        <v>45000</v>
      </c>
      <c r="BF10" s="100"/>
      <c r="BG10" s="100"/>
      <c r="BH10" s="100"/>
      <c r="BI10" s="100"/>
      <c r="BJ10" s="103" t="s">
        <v>545</v>
      </c>
      <c r="BK10" s="95"/>
      <c r="BL10" s="100"/>
      <c r="BM10" s="100"/>
      <c r="BN10" s="100"/>
      <c r="BO10" s="100"/>
      <c r="BP10" s="102"/>
      <c r="BQ10" s="100">
        <v>45000</v>
      </c>
      <c r="BR10" s="100"/>
      <c r="BS10" s="100"/>
      <c r="BT10" s="98"/>
      <c r="BU10" s="95"/>
      <c r="BV10" s="100"/>
      <c r="BW10" s="100"/>
      <c r="BX10" s="100"/>
      <c r="BY10" s="100"/>
      <c r="BZ10" s="100"/>
      <c r="CA10" s="100"/>
      <c r="CB10" s="100"/>
      <c r="CC10" s="98">
        <v>45000</v>
      </c>
      <c r="CD10" s="790">
        <f>+SUM(CE10:CE15)</f>
        <v>1181326.8912250809</v>
      </c>
      <c r="CE10" s="101">
        <f t="shared" ref="CE10:CE49" si="0">SUM($D10:$CC10)</f>
        <v>232932.55754595378</v>
      </c>
    </row>
    <row r="11" spans="1:83" s="410" customFormat="1" ht="14.25" customHeight="1" x14ac:dyDescent="0.4">
      <c r="A11" s="824" t="s">
        <v>540</v>
      </c>
      <c r="B11" s="825"/>
      <c r="C11" s="97"/>
      <c r="D11" s="100"/>
      <c r="E11" s="100"/>
      <c r="F11" s="100"/>
      <c r="G11" s="100"/>
      <c r="H11" s="100"/>
      <c r="I11" s="100"/>
      <c r="J11" s="100"/>
      <c r="K11" s="100"/>
      <c r="L11" s="102"/>
      <c r="M11" s="97" t="s">
        <v>543</v>
      </c>
      <c r="N11" s="100">
        <v>35000</v>
      </c>
      <c r="O11" s="107" t="s">
        <v>542</v>
      </c>
      <c r="P11" s="100"/>
      <c r="Q11" s="100">
        <v>4315</v>
      </c>
      <c r="R11" s="100"/>
      <c r="S11" s="100"/>
      <c r="T11" s="100">
        <v>5000</v>
      </c>
      <c r="U11" s="100"/>
      <c r="V11" s="98"/>
      <c r="W11" s="95">
        <v>6180</v>
      </c>
      <c r="X11" s="100"/>
      <c r="Y11" s="100"/>
      <c r="Z11" s="100" t="s">
        <v>541</v>
      </c>
      <c r="AA11" s="100">
        <v>4841</v>
      </c>
      <c r="AB11" s="100"/>
      <c r="AC11" s="100"/>
      <c r="AD11" s="100" t="s">
        <v>541</v>
      </c>
      <c r="AE11" s="100">
        <v>4000</v>
      </c>
      <c r="AF11" s="98">
        <v>510</v>
      </c>
      <c r="AG11" s="105" t="s">
        <v>104</v>
      </c>
      <c r="AH11" s="100"/>
      <c r="AI11" s="100"/>
      <c r="AJ11" s="100">
        <v>1497</v>
      </c>
      <c r="AK11" s="100">
        <v>168</v>
      </c>
      <c r="AL11" s="100">
        <v>51140</v>
      </c>
      <c r="AM11" s="107" t="s">
        <v>501</v>
      </c>
      <c r="AN11" s="100"/>
      <c r="AO11" s="100"/>
      <c r="AP11" s="98"/>
      <c r="AQ11" s="95"/>
      <c r="AR11" s="100">
        <v>561.01107128352726</v>
      </c>
      <c r="AS11" s="100">
        <v>646.14595730404528</v>
      </c>
      <c r="AT11" s="100">
        <v>6850</v>
      </c>
      <c r="AU11" s="100"/>
      <c r="AV11" s="100"/>
      <c r="AW11" s="95">
        <v>382</v>
      </c>
      <c r="AX11" s="102"/>
      <c r="AY11" s="99">
        <v>5720</v>
      </c>
      <c r="AZ11" s="103"/>
      <c r="BA11" s="106"/>
      <c r="BB11" s="100"/>
      <c r="BC11" s="100"/>
      <c r="BD11" s="100" t="s">
        <v>541</v>
      </c>
      <c r="BE11" s="100">
        <v>6000</v>
      </c>
      <c r="BF11" s="107"/>
      <c r="BG11" s="100"/>
      <c r="BH11" s="100">
        <v>1500</v>
      </c>
      <c r="BI11" s="100">
        <v>200</v>
      </c>
      <c r="BJ11" s="98">
        <v>67000</v>
      </c>
      <c r="BK11" s="108"/>
      <c r="BL11" s="100"/>
      <c r="BM11" s="100"/>
      <c r="BN11" s="100"/>
      <c r="BO11" s="100"/>
      <c r="BP11" s="102" t="s">
        <v>541</v>
      </c>
      <c r="BQ11" s="100">
        <v>6000</v>
      </c>
      <c r="BR11" s="100"/>
      <c r="BS11" s="100"/>
      <c r="BT11" s="98"/>
      <c r="BU11" s="95"/>
      <c r="BV11" s="100" t="s">
        <v>541</v>
      </c>
      <c r="BW11" s="100">
        <v>6000</v>
      </c>
      <c r="BX11" s="100"/>
      <c r="BY11" s="100"/>
      <c r="BZ11" s="100"/>
      <c r="CA11" s="100"/>
      <c r="CB11" s="100" t="s">
        <v>541</v>
      </c>
      <c r="CC11" s="98">
        <v>6000</v>
      </c>
      <c r="CD11" s="822"/>
      <c r="CE11" s="101">
        <f t="shared" si="0"/>
        <v>219510.15702858759</v>
      </c>
    </row>
    <row r="12" spans="1:83" s="410" customFormat="1" ht="14.25" customHeight="1" x14ac:dyDescent="0.4">
      <c r="A12" s="824" t="s">
        <v>489</v>
      </c>
      <c r="B12" s="825"/>
      <c r="C12" s="97"/>
      <c r="D12" s="100"/>
      <c r="E12" s="100"/>
      <c r="F12" s="100"/>
      <c r="G12" s="100"/>
      <c r="H12" s="100"/>
      <c r="I12" s="100"/>
      <c r="J12" s="100"/>
      <c r="K12" s="100"/>
      <c r="L12" s="102"/>
      <c r="M12" s="97"/>
      <c r="N12" s="100"/>
      <c r="O12" s="100"/>
      <c r="P12" s="100" t="s">
        <v>105</v>
      </c>
      <c r="Q12" s="100">
        <v>1400</v>
      </c>
      <c r="R12" s="100"/>
      <c r="S12" s="100"/>
      <c r="T12" s="100"/>
      <c r="U12" s="100">
        <v>23238</v>
      </c>
      <c r="V12" s="98"/>
      <c r="W12" s="95"/>
      <c r="X12" s="100"/>
      <c r="Y12" s="100"/>
      <c r="Z12" s="100"/>
      <c r="AA12" s="100"/>
      <c r="AB12" s="100"/>
      <c r="AC12" s="100"/>
      <c r="AD12" s="100"/>
      <c r="AE12" s="100"/>
      <c r="AF12" s="98">
        <v>12926</v>
      </c>
      <c r="AG12" s="95"/>
      <c r="AH12" s="100"/>
      <c r="AI12" s="100"/>
      <c r="AJ12" s="100" t="s">
        <v>106</v>
      </c>
      <c r="AK12" s="107" t="s">
        <v>107</v>
      </c>
      <c r="AL12" s="100"/>
      <c r="AM12" s="100"/>
      <c r="AN12" s="100"/>
      <c r="AO12" s="100"/>
      <c r="AP12" s="98"/>
      <c r="AQ12" s="95"/>
      <c r="AR12" s="100">
        <v>9151.4931003125384</v>
      </c>
      <c r="AS12" s="100">
        <v>10540.25592852224</v>
      </c>
      <c r="AT12" s="107" t="s">
        <v>500</v>
      </c>
      <c r="AU12" s="100"/>
      <c r="AV12" s="100"/>
      <c r="AW12" s="95" t="s">
        <v>108</v>
      </c>
      <c r="AX12" s="102"/>
      <c r="AY12" s="109" t="s">
        <v>544</v>
      </c>
      <c r="AZ12" s="98"/>
      <c r="BA12" s="95"/>
      <c r="BB12" s="100"/>
      <c r="BC12" s="100"/>
      <c r="BD12" s="100" t="s">
        <v>473</v>
      </c>
      <c r="BE12" s="100">
        <v>20000</v>
      </c>
      <c r="BF12" s="100"/>
      <c r="BG12" s="100"/>
      <c r="BH12" s="100" t="s">
        <v>547</v>
      </c>
      <c r="BI12" s="107" t="s">
        <v>109</v>
      </c>
      <c r="BJ12" s="98"/>
      <c r="BK12" s="95"/>
      <c r="BL12" s="100"/>
      <c r="BM12" s="100"/>
      <c r="BN12" s="100"/>
      <c r="BO12" s="100"/>
      <c r="BP12" s="102" t="s">
        <v>473</v>
      </c>
      <c r="BQ12" s="100">
        <v>20000</v>
      </c>
      <c r="BR12" s="100"/>
      <c r="BS12" s="100"/>
      <c r="BT12" s="98"/>
      <c r="BU12" s="95"/>
      <c r="BV12" s="100"/>
      <c r="BW12" s="100"/>
      <c r="BX12" s="100"/>
      <c r="BY12" s="100"/>
      <c r="BZ12" s="100"/>
      <c r="CA12" s="100"/>
      <c r="CB12" s="100" t="s">
        <v>473</v>
      </c>
      <c r="CC12" s="98">
        <v>20000</v>
      </c>
      <c r="CD12" s="822"/>
      <c r="CE12" s="101">
        <f t="shared" si="0"/>
        <v>117255.74902883478</v>
      </c>
    </row>
    <row r="13" spans="1:83" s="410" customFormat="1" ht="14.25" customHeight="1" x14ac:dyDescent="0.4">
      <c r="A13" s="824" t="s">
        <v>110</v>
      </c>
      <c r="B13" s="836"/>
      <c r="C13" s="95"/>
      <c r="D13" s="95"/>
      <c r="E13" s="95"/>
      <c r="F13" s="95"/>
      <c r="G13" s="95"/>
      <c r="H13" s="95"/>
      <c r="I13" s="95"/>
      <c r="J13" s="95"/>
      <c r="K13" s="95"/>
      <c r="L13" s="96"/>
      <c r="M13" s="97"/>
      <c r="N13" s="95"/>
      <c r="O13" s="95"/>
      <c r="P13" s="95"/>
      <c r="Q13" s="95"/>
      <c r="R13" s="95"/>
      <c r="S13" s="95"/>
      <c r="T13" s="95"/>
      <c r="U13" s="95">
        <v>7049</v>
      </c>
      <c r="V13" s="103" t="s">
        <v>111</v>
      </c>
      <c r="W13" s="95"/>
      <c r="X13" s="95"/>
      <c r="Y13" s="95"/>
      <c r="Z13" s="95"/>
      <c r="AA13" s="95"/>
      <c r="AB13" s="95"/>
      <c r="AC13" s="95"/>
      <c r="AD13" s="95"/>
      <c r="AE13" s="95"/>
      <c r="AF13" s="98">
        <v>7223</v>
      </c>
      <c r="AG13" s="108" t="s">
        <v>111</v>
      </c>
      <c r="AH13" s="95"/>
      <c r="AI13" s="95"/>
      <c r="AJ13" s="95"/>
      <c r="AK13" s="95"/>
      <c r="AL13" s="95"/>
      <c r="AM13" s="95"/>
      <c r="AN13" s="95"/>
      <c r="AO13" s="95"/>
      <c r="AP13" s="98"/>
      <c r="AQ13" s="95"/>
      <c r="AR13" s="108" t="s">
        <v>490</v>
      </c>
      <c r="AS13" s="95"/>
      <c r="AT13" s="95"/>
      <c r="AU13" s="95"/>
      <c r="AV13" s="95"/>
      <c r="AW13" s="95"/>
      <c r="AX13" s="96"/>
      <c r="AY13" s="99"/>
      <c r="AZ13" s="98"/>
      <c r="BA13" s="95"/>
      <c r="BB13" s="95"/>
      <c r="BC13" s="95"/>
      <c r="BD13" s="95"/>
      <c r="BE13" s="95">
        <v>0</v>
      </c>
      <c r="BF13" s="95"/>
      <c r="BG13" s="95"/>
      <c r="BH13" s="95" t="s">
        <v>546</v>
      </c>
      <c r="BI13" s="95"/>
      <c r="BJ13" s="98"/>
      <c r="BK13" s="95"/>
      <c r="BL13" s="95"/>
      <c r="BM13" s="95"/>
      <c r="BN13" s="95"/>
      <c r="BO13" s="95"/>
      <c r="BP13" s="95"/>
      <c r="BQ13" s="95">
        <v>0</v>
      </c>
      <c r="BR13" s="95"/>
      <c r="BS13" s="95"/>
      <c r="BT13" s="98"/>
      <c r="BU13" s="95"/>
      <c r="BV13" s="95"/>
      <c r="BW13" s="95"/>
      <c r="BX13" s="95"/>
      <c r="BY13" s="95"/>
      <c r="BZ13" s="100"/>
      <c r="CA13" s="100"/>
      <c r="CB13" s="95"/>
      <c r="CC13" s="95">
        <v>0</v>
      </c>
      <c r="CD13" s="822"/>
      <c r="CE13" s="101">
        <f t="shared" si="0"/>
        <v>14272</v>
      </c>
    </row>
    <row r="14" spans="1:83" s="410" customFormat="1" ht="14.25" customHeight="1" x14ac:dyDescent="0.4">
      <c r="A14" s="824" t="s">
        <v>112</v>
      </c>
      <c r="B14" s="825"/>
      <c r="C14" s="97"/>
      <c r="D14" s="100"/>
      <c r="E14" s="100"/>
      <c r="F14" s="100"/>
      <c r="G14" s="100"/>
      <c r="H14" s="100"/>
      <c r="I14" s="100"/>
      <c r="J14" s="100"/>
      <c r="K14" s="100"/>
      <c r="L14" s="102"/>
      <c r="M14" s="97"/>
      <c r="N14" s="100">
        <v>86600</v>
      </c>
      <c r="O14" s="107" t="s">
        <v>113</v>
      </c>
      <c r="P14" s="100"/>
      <c r="Q14" s="100"/>
      <c r="R14" s="100"/>
      <c r="S14" s="100"/>
      <c r="T14" s="100"/>
      <c r="U14" s="100">
        <v>100527</v>
      </c>
      <c r="V14" s="98">
        <v>1175</v>
      </c>
      <c r="W14" s="108" t="s">
        <v>536</v>
      </c>
      <c r="X14" s="100"/>
      <c r="Y14" s="100"/>
      <c r="Z14" s="100">
        <v>7807</v>
      </c>
      <c r="AA14" s="107" t="s">
        <v>535</v>
      </c>
      <c r="AB14" s="100"/>
      <c r="AC14" s="100"/>
      <c r="AD14" s="100"/>
      <c r="AE14" s="100"/>
      <c r="AF14" s="98">
        <v>59583</v>
      </c>
      <c r="AG14" s="108" t="s">
        <v>114</v>
      </c>
      <c r="AH14" s="100"/>
      <c r="AI14" s="100"/>
      <c r="AJ14" s="100"/>
      <c r="AK14" s="100"/>
      <c r="AL14" s="100"/>
      <c r="AM14" s="100"/>
      <c r="AN14" s="100"/>
      <c r="AO14" s="100"/>
      <c r="AP14" s="98"/>
      <c r="AQ14" s="95"/>
      <c r="AR14" s="100">
        <v>20812.799317535711</v>
      </c>
      <c r="AS14" s="100">
        <v>23971.195627990746</v>
      </c>
      <c r="AT14" s="107" t="s">
        <v>474</v>
      </c>
      <c r="AU14" s="100"/>
      <c r="AV14" s="100"/>
      <c r="AW14" s="95"/>
      <c r="AX14" s="102"/>
      <c r="AY14" s="99"/>
      <c r="AZ14" s="98"/>
      <c r="BA14" s="95"/>
      <c r="BB14" s="100"/>
      <c r="BC14" s="100"/>
      <c r="BD14" s="100"/>
      <c r="BE14" s="100">
        <v>45000</v>
      </c>
      <c r="BF14" s="107" t="s">
        <v>484</v>
      </c>
      <c r="BG14" s="100"/>
      <c r="BH14" s="100"/>
      <c r="BI14" s="100"/>
      <c r="BJ14" s="98"/>
      <c r="BK14" s="95"/>
      <c r="BL14" s="100"/>
      <c r="BM14" s="100"/>
      <c r="BN14" s="100"/>
      <c r="BO14" s="100"/>
      <c r="BP14" s="102"/>
      <c r="BQ14" s="100">
        <v>45000</v>
      </c>
      <c r="BR14" s="107" t="s">
        <v>484</v>
      </c>
      <c r="BS14" s="100"/>
      <c r="BT14" s="98"/>
      <c r="BU14" s="95"/>
      <c r="BV14" s="100"/>
      <c r="BW14" s="100"/>
      <c r="BX14" s="100"/>
      <c r="BY14" s="100"/>
      <c r="BZ14" s="100"/>
      <c r="CA14" s="100"/>
      <c r="CB14" s="100" t="s">
        <v>485</v>
      </c>
      <c r="CC14" s="98">
        <v>45000</v>
      </c>
      <c r="CD14" s="822"/>
      <c r="CE14" s="101">
        <f t="shared" si="0"/>
        <v>435475.99494552647</v>
      </c>
    </row>
    <row r="15" spans="1:83" s="410" customFormat="1" ht="14.25" customHeight="1" x14ac:dyDescent="0.4">
      <c r="A15" s="824" t="s">
        <v>115</v>
      </c>
      <c r="B15" s="825"/>
      <c r="C15" s="97"/>
      <c r="D15" s="100"/>
      <c r="E15" s="100"/>
      <c r="F15" s="100"/>
      <c r="G15" s="100"/>
      <c r="H15" s="411"/>
      <c r="I15" s="100"/>
      <c r="J15" s="100"/>
      <c r="K15" s="100"/>
      <c r="L15" s="102"/>
      <c r="M15" s="97"/>
      <c r="N15" s="100">
        <v>14700</v>
      </c>
      <c r="O15" s="100"/>
      <c r="P15" s="100"/>
      <c r="Q15" s="411"/>
      <c r="R15" s="100"/>
      <c r="S15" s="100"/>
      <c r="T15" s="100"/>
      <c r="U15" s="100">
        <v>6757</v>
      </c>
      <c r="V15" s="103"/>
      <c r="W15" s="95"/>
      <c r="X15" s="100"/>
      <c r="Y15" s="100"/>
      <c r="Z15" s="100"/>
      <c r="AA15" s="100"/>
      <c r="AB15" s="95"/>
      <c r="AC15" s="100"/>
      <c r="AD15" s="100"/>
      <c r="AE15" s="100"/>
      <c r="AF15" s="98">
        <v>20379</v>
      </c>
      <c r="AG15" s="108" t="s">
        <v>116</v>
      </c>
      <c r="AH15" s="100"/>
      <c r="AI15" s="100"/>
      <c r="AJ15" s="100"/>
      <c r="AK15" s="100"/>
      <c r="AL15" s="100"/>
      <c r="AM15" s="100"/>
      <c r="AN15" s="100"/>
      <c r="AO15" s="100"/>
      <c r="AP15" s="98"/>
      <c r="AQ15" s="95"/>
      <c r="AR15" s="100">
        <v>13962.772831211483</v>
      </c>
      <c r="AS15" s="100">
        <v>16081.659844966716</v>
      </c>
      <c r="AT15" s="107" t="s">
        <v>475</v>
      </c>
      <c r="AU15" s="100"/>
      <c r="AV15" s="100"/>
      <c r="AW15" s="95"/>
      <c r="AX15" s="102"/>
      <c r="AY15" s="99"/>
      <c r="AZ15" s="98"/>
      <c r="BA15" s="95"/>
      <c r="BB15" s="100"/>
      <c r="BC15" s="100"/>
      <c r="BD15" s="100"/>
      <c r="BE15" s="100">
        <v>30000</v>
      </c>
      <c r="BF15" s="107" t="s">
        <v>476</v>
      </c>
      <c r="BG15" s="100"/>
      <c r="BH15" s="100"/>
      <c r="BI15" s="100"/>
      <c r="BJ15" s="98"/>
      <c r="BK15" s="95"/>
      <c r="BL15" s="100"/>
      <c r="BM15" s="100"/>
      <c r="BN15" s="100"/>
      <c r="BO15" s="100"/>
      <c r="BP15" s="102"/>
      <c r="BQ15" s="100">
        <v>30000</v>
      </c>
      <c r="BR15" s="107" t="s">
        <v>476</v>
      </c>
      <c r="BS15" s="100"/>
      <c r="BT15" s="98"/>
      <c r="BU15" s="95"/>
      <c r="BV15" s="100"/>
      <c r="BW15" s="100"/>
      <c r="BX15" s="100"/>
      <c r="BY15" s="100"/>
      <c r="BZ15" s="100"/>
      <c r="CA15" s="100"/>
      <c r="CB15" s="100" t="s">
        <v>477</v>
      </c>
      <c r="CC15" s="98">
        <v>30000</v>
      </c>
      <c r="CD15" s="823"/>
      <c r="CE15" s="101">
        <f t="shared" si="0"/>
        <v>161880.4326761782</v>
      </c>
    </row>
    <row r="16" spans="1:83" s="410" customFormat="1" ht="14.25" customHeight="1" x14ac:dyDescent="0.4">
      <c r="A16" s="816" t="s">
        <v>117</v>
      </c>
      <c r="B16" s="817"/>
      <c r="C16" s="110"/>
      <c r="D16" s="111"/>
      <c r="E16" s="111"/>
      <c r="F16" s="111"/>
      <c r="G16" s="111"/>
      <c r="H16" s="111"/>
      <c r="I16" s="111"/>
      <c r="J16" s="111"/>
      <c r="K16" s="111"/>
      <c r="L16" s="112"/>
      <c r="M16" s="110"/>
      <c r="N16" s="111">
        <v>100</v>
      </c>
      <c r="O16" s="113" t="s">
        <v>118</v>
      </c>
      <c r="P16" s="111"/>
      <c r="Q16" s="111"/>
      <c r="R16" s="111"/>
      <c r="S16" s="111"/>
      <c r="T16" s="111" t="s">
        <v>119</v>
      </c>
      <c r="U16" s="114">
        <v>420</v>
      </c>
      <c r="V16" s="114">
        <v>8250</v>
      </c>
      <c r="W16" s="115"/>
      <c r="X16" s="111" t="s">
        <v>120</v>
      </c>
      <c r="Y16" s="111">
        <v>67</v>
      </c>
      <c r="Z16" s="111"/>
      <c r="AA16" s="113"/>
      <c r="AB16" s="111">
        <v>788</v>
      </c>
      <c r="AC16" s="111"/>
      <c r="AD16" s="111">
        <v>5004</v>
      </c>
      <c r="AE16" s="113"/>
      <c r="AF16" s="114">
        <v>263</v>
      </c>
      <c r="AG16" s="115" t="s">
        <v>121</v>
      </c>
      <c r="AH16" s="111"/>
      <c r="AI16" s="111">
        <v>1189</v>
      </c>
      <c r="AJ16" s="111" t="s">
        <v>122</v>
      </c>
      <c r="AK16" s="111"/>
      <c r="AL16" s="115"/>
      <c r="AM16" s="111"/>
      <c r="AN16" s="111"/>
      <c r="AO16" s="111"/>
      <c r="AP16" s="114"/>
      <c r="AQ16" s="116" t="s">
        <v>478</v>
      </c>
      <c r="AR16" s="111">
        <v>10021.974952766055</v>
      </c>
      <c r="AS16" s="111">
        <v>11542.83566118694</v>
      </c>
      <c r="AT16" s="111"/>
      <c r="AU16" s="117" t="s">
        <v>123</v>
      </c>
      <c r="AV16" s="111">
        <v>12960</v>
      </c>
      <c r="AW16" s="116"/>
      <c r="AX16" s="112"/>
      <c r="AY16" s="118"/>
      <c r="AZ16" s="114"/>
      <c r="BA16" s="116"/>
      <c r="BB16" s="113"/>
      <c r="BC16" s="111"/>
      <c r="BD16" s="111"/>
      <c r="BE16" s="111">
        <v>7000</v>
      </c>
      <c r="BF16" s="113"/>
      <c r="BG16" s="111"/>
      <c r="BH16" s="111"/>
      <c r="BI16" s="111"/>
      <c r="BJ16" s="114"/>
      <c r="BK16" s="116"/>
      <c r="BL16" s="111"/>
      <c r="BM16" s="111"/>
      <c r="BN16" s="111"/>
      <c r="BO16" s="111"/>
      <c r="BP16" s="112" t="s">
        <v>479</v>
      </c>
      <c r="BQ16" s="111">
        <v>22000</v>
      </c>
      <c r="BR16" s="111"/>
      <c r="BS16" s="111"/>
      <c r="BT16" s="114"/>
      <c r="BU16" s="116"/>
      <c r="BV16" s="111"/>
      <c r="BW16" s="111"/>
      <c r="BX16" s="111"/>
      <c r="BY16" s="111"/>
      <c r="BZ16" s="111"/>
      <c r="CA16" s="111"/>
      <c r="CB16" s="111" t="s">
        <v>480</v>
      </c>
      <c r="CC16" s="114">
        <v>7000</v>
      </c>
      <c r="CD16" s="790">
        <f>+SUM(CE16:CE23)</f>
        <v>111014.81061395298</v>
      </c>
      <c r="CE16" s="119">
        <f t="shared" si="0"/>
        <v>86605.810613952985</v>
      </c>
    </row>
    <row r="17" spans="1:88" s="410" customFormat="1" ht="14.25" customHeight="1" x14ac:dyDescent="0.15">
      <c r="A17" s="818"/>
      <c r="B17" s="819"/>
      <c r="C17" s="120" ph="1"/>
      <c r="D17" s="120" ph="1"/>
      <c r="E17" s="120" ph="1"/>
      <c r="F17" s="120" ph="1"/>
      <c r="G17" s="120" ph="1"/>
      <c r="H17" s="120" ph="1"/>
      <c r="I17" s="120" ph="1"/>
      <c r="J17" s="120" ph="1"/>
      <c r="K17" s="120" ph="1"/>
      <c r="L17" s="121" ph="1"/>
      <c r="M17" s="122" ph="1"/>
      <c r="N17" s="120" ph="1">
        <v>845</v>
      </c>
      <c r="O17" s="123" t="s">
        <v>124</v>
      </c>
      <c r="P17" s="120" ph="1"/>
      <c r="Q17" s="120" ph="1"/>
      <c r="R17" s="120" ph="1"/>
      <c r="S17" s="120" ph="1"/>
      <c r="T17" s="120" t="s">
        <v>125</v>
      </c>
      <c r="U17" s="120" ph="1">
        <v>273</v>
      </c>
      <c r="V17" s="152" t="s">
        <v>537</v>
      </c>
      <c r="W17" s="123"/>
      <c r="X17" s="120" ph="1"/>
      <c r="Y17" s="120" ph="1"/>
      <c r="Z17" s="120"/>
      <c r="AA17" s="120" ph="1"/>
      <c r="AB17" s="120" t="s">
        <v>126</v>
      </c>
      <c r="AC17" s="120" ph="1"/>
      <c r="AD17" s="123" t="s">
        <v>127</v>
      </c>
      <c r="AE17" s="120" ph="1"/>
      <c r="AF17" s="124" ph="1">
        <v>463</v>
      </c>
      <c r="AG17" s="123" t="s">
        <v>128</v>
      </c>
      <c r="AH17" s="120"/>
      <c r="AI17" s="120" ph="1"/>
      <c r="AJ17" s="120" ph="1"/>
      <c r="AK17" s="120" ph="1"/>
      <c r="AL17" s="120" ph="1"/>
      <c r="AM17" s="120" ph="1"/>
      <c r="AN17" s="120" ph="1"/>
      <c r="AO17" s="120" ph="1"/>
      <c r="AP17" s="124" ph="1"/>
      <c r="AQ17" s="120" ph="1"/>
      <c r="AR17" s="120" ph="1">
        <v>0</v>
      </c>
      <c r="AS17" s="120" ph="1">
        <v>0</v>
      </c>
      <c r="AT17" s="120" ph="1"/>
      <c r="AU17" s="120" ph="1"/>
      <c r="AV17" s="120" ph="1"/>
      <c r="AW17" s="120" ph="1"/>
      <c r="AX17" s="121" ph="1"/>
      <c r="AY17" s="125" ph="1"/>
      <c r="AZ17" s="124" ph="1"/>
      <c r="BA17" s="120"/>
      <c r="BB17" s="120" ph="1"/>
      <c r="BC17" s="120" ph="1"/>
      <c r="BD17" s="120" ph="1"/>
      <c r="BE17" s="123" t="s">
        <v>481</v>
      </c>
      <c r="BF17" s="120" ph="1"/>
      <c r="BG17" s="120" ph="1"/>
      <c r="BH17" s="120" ph="1"/>
      <c r="BI17" s="120" ph="1"/>
      <c r="BJ17" s="124" ph="1"/>
      <c r="BK17" s="120" ph="1"/>
      <c r="BL17" s="120" ph="1"/>
      <c r="BM17" s="120" ph="1"/>
      <c r="BN17" s="120" ph="1"/>
      <c r="BO17" s="120" ph="1"/>
      <c r="BP17" s="120" ph="1"/>
      <c r="BQ17" s="120" ph="1">
        <v>0</v>
      </c>
      <c r="BR17" s="120" ph="1"/>
      <c r="BS17" s="120" ph="1"/>
      <c r="BT17" s="124" ph="1"/>
      <c r="BU17" s="120" ph="1"/>
      <c r="BV17" s="120" ph="1"/>
      <c r="BW17" s="120" ph="1"/>
      <c r="BX17" s="120" ph="1"/>
      <c r="BY17" s="120" ph="1"/>
      <c r="BZ17" s="126" ph="1"/>
      <c r="CA17" s="126" ph="1"/>
      <c r="CB17" s="120" ph="1"/>
      <c r="CC17" s="120" ph="1">
        <v>0</v>
      </c>
      <c r="CD17" s="822"/>
      <c r="CE17" s="127">
        <f t="shared" si="0"/>
        <v>1581</v>
      </c>
      <c r="CI17" s="410" ph="1"/>
      <c r="CJ17" s="410" ph="1"/>
    </row>
    <row r="18" spans="1:88" s="410" customFormat="1" ht="14.25" customHeight="1" x14ac:dyDescent="0.15">
      <c r="A18" s="818"/>
      <c r="B18" s="819"/>
      <c r="C18" s="120" ph="1"/>
      <c r="D18" s="120" ph="1"/>
      <c r="E18" s="120" ph="1"/>
      <c r="F18" s="120" ph="1"/>
      <c r="G18" s="120" ph="1"/>
      <c r="H18" s="120" ph="1"/>
      <c r="I18" s="120" ph="1"/>
      <c r="J18" s="120" ph="1"/>
      <c r="K18" s="120" ph="1"/>
      <c r="L18" s="121" ph="1"/>
      <c r="M18" s="122" ph="1"/>
      <c r="N18" s="120" ph="1">
        <v>4022</v>
      </c>
      <c r="O18" s="123" t="s">
        <v>129</v>
      </c>
      <c r="P18" s="120" ph="1"/>
      <c r="Q18" s="120" ph="1"/>
      <c r="R18" s="120" ph="1"/>
      <c r="S18" s="120" ph="1"/>
      <c r="T18" s="120" t="s">
        <v>130</v>
      </c>
      <c r="U18" s="120" ph="1">
        <v>238</v>
      </c>
      <c r="V18" s="124"/>
      <c r="W18" s="123"/>
      <c r="X18" s="120" ph="1"/>
      <c r="Y18" s="120" ph="1"/>
      <c r="Z18" s="120" ph="1"/>
      <c r="AA18" s="120" ph="1"/>
      <c r="AB18" s="120" ph="1"/>
      <c r="AC18" s="120" ph="1"/>
      <c r="AD18" s="120" ph="1"/>
      <c r="AE18" s="120" ph="1"/>
      <c r="AF18" s="124" ph="1">
        <v>541</v>
      </c>
      <c r="AG18" s="123" t="s">
        <v>131</v>
      </c>
      <c r="AH18" s="120"/>
      <c r="AI18" s="120" ph="1"/>
      <c r="AJ18" s="120" ph="1"/>
      <c r="AK18" s="120" ph="1"/>
      <c r="AL18" s="120" ph="1"/>
      <c r="AM18" s="120" ph="1"/>
      <c r="AN18" s="120" ph="1"/>
      <c r="AO18" s="120" ph="1"/>
      <c r="AP18" s="124" ph="1"/>
      <c r="AQ18" s="120" ph="1"/>
      <c r="AR18" s="120" ph="1">
        <v>0</v>
      </c>
      <c r="AS18" s="120" ph="1">
        <v>0</v>
      </c>
      <c r="AT18" s="120" ph="1"/>
      <c r="AU18" s="120" ph="1"/>
      <c r="AV18" s="120" ph="1"/>
      <c r="AW18" s="120" ph="1"/>
      <c r="AX18" s="121" ph="1"/>
      <c r="AY18" s="125" ph="1"/>
      <c r="AZ18" s="124" ph="1"/>
      <c r="BA18" s="120" ph="1"/>
      <c r="BB18" s="120" ph="1"/>
      <c r="BC18" s="120" ph="1"/>
      <c r="BD18" s="120" ph="1"/>
      <c r="BE18" s="120" ph="1">
        <v>0</v>
      </c>
      <c r="BF18" s="120" ph="1"/>
      <c r="BG18" s="120" ph="1"/>
      <c r="BH18" s="120" ph="1"/>
      <c r="BI18" s="120" ph="1"/>
      <c r="BJ18" s="124" ph="1"/>
      <c r="BK18" s="120" ph="1"/>
      <c r="BL18" s="120" ph="1"/>
      <c r="BM18" s="120" ph="1"/>
      <c r="BN18" s="120" ph="1"/>
      <c r="BO18" s="120" ph="1"/>
      <c r="BP18" s="120" ph="1"/>
      <c r="BQ18" s="120" ph="1">
        <v>0</v>
      </c>
      <c r="BR18" s="120" ph="1"/>
      <c r="BS18" s="120" ph="1"/>
      <c r="BT18" s="124" ph="1"/>
      <c r="BU18" s="120" ph="1"/>
      <c r="BV18" s="120" ph="1"/>
      <c r="BW18" s="120" ph="1"/>
      <c r="BX18" s="120" ph="1"/>
      <c r="BY18" s="120" ph="1"/>
      <c r="BZ18" s="126" ph="1"/>
      <c r="CA18" s="126" ph="1"/>
      <c r="CB18" s="120" ph="1"/>
      <c r="CC18" s="120" ph="1">
        <v>0</v>
      </c>
      <c r="CD18" s="822"/>
      <c r="CE18" s="127">
        <f t="shared" si="0"/>
        <v>4801</v>
      </c>
      <c r="CI18" s="410" ph="1"/>
      <c r="CJ18" s="410" ph="1"/>
    </row>
    <row r="19" spans="1:88" s="410" customFormat="1" ht="14.25" customHeight="1" x14ac:dyDescent="0.15">
      <c r="A19" s="818"/>
      <c r="B19" s="819"/>
      <c r="C19" s="120" ph="1"/>
      <c r="D19" s="120" ph="1"/>
      <c r="E19" s="120" ph="1"/>
      <c r="F19" s="120" ph="1"/>
      <c r="G19" s="120" ph="1"/>
      <c r="H19" s="120" ph="1"/>
      <c r="I19" s="120" ph="1"/>
      <c r="J19" s="120" ph="1"/>
      <c r="K19" s="120" ph="1"/>
      <c r="L19" s="121" ph="1"/>
      <c r="M19" s="122" ph="1"/>
      <c r="N19" s="120" ph="1">
        <v>2000</v>
      </c>
      <c r="O19" s="123" t="s">
        <v>132</v>
      </c>
      <c r="P19" s="120" ph="1"/>
      <c r="Q19" s="120" ph="1"/>
      <c r="R19" s="120" ph="1"/>
      <c r="S19" s="120" ph="1"/>
      <c r="T19" s="120" ph="1"/>
      <c r="U19" s="120" ph="1"/>
      <c r="V19" s="124" ph="1"/>
      <c r="W19" s="120" ph="1"/>
      <c r="X19" s="120" ph="1"/>
      <c r="Y19" s="120" ph="1"/>
      <c r="Z19" s="120" ph="1"/>
      <c r="AA19" s="120" ph="1"/>
      <c r="AB19" s="120" ph="1"/>
      <c r="AC19" s="120" ph="1"/>
      <c r="AD19" s="120" ph="1"/>
      <c r="AE19" s="120" ph="1"/>
      <c r="AF19" s="124" ph="1">
        <v>387</v>
      </c>
      <c r="AG19" s="123" t="s">
        <v>133</v>
      </c>
      <c r="AH19" s="120"/>
      <c r="AI19" s="120" ph="1"/>
      <c r="AJ19" s="120" ph="1"/>
      <c r="AK19" s="120" ph="1"/>
      <c r="AL19" s="120" ph="1"/>
      <c r="AM19" s="120" ph="1"/>
      <c r="AN19" s="120" ph="1"/>
      <c r="AO19" s="120" ph="1"/>
      <c r="AP19" s="124" ph="1"/>
      <c r="AQ19" s="120" ph="1"/>
      <c r="AR19" s="120" ph="1">
        <v>0</v>
      </c>
      <c r="AS19" s="120" ph="1">
        <v>0</v>
      </c>
      <c r="AT19" s="120" ph="1"/>
      <c r="AU19" s="120" ph="1"/>
      <c r="AV19" s="120" ph="1"/>
      <c r="AW19" s="120" ph="1"/>
      <c r="AX19" s="121" ph="1"/>
      <c r="AY19" s="125" ph="1"/>
      <c r="AZ19" s="124" ph="1"/>
      <c r="BA19" s="120" ph="1"/>
      <c r="BB19" s="120" ph="1"/>
      <c r="BC19" s="120" ph="1"/>
      <c r="BD19" s="120" ph="1"/>
      <c r="BE19" s="120" ph="1">
        <v>0</v>
      </c>
      <c r="BF19" s="120" ph="1"/>
      <c r="BG19" s="120" ph="1"/>
      <c r="BH19" s="120" ph="1"/>
      <c r="BI19" s="120" ph="1"/>
      <c r="BJ19" s="124" ph="1"/>
      <c r="BK19" s="120" ph="1"/>
      <c r="BL19" s="120" ph="1"/>
      <c r="BM19" s="120" ph="1"/>
      <c r="BN19" s="120" ph="1"/>
      <c r="BO19" s="120" ph="1"/>
      <c r="BP19" s="120" ph="1"/>
      <c r="BQ19" s="120" ph="1">
        <v>0</v>
      </c>
      <c r="BR19" s="120" ph="1"/>
      <c r="BS19" s="120" ph="1"/>
      <c r="BT19" s="124" ph="1"/>
      <c r="BU19" s="120" ph="1"/>
      <c r="BV19" s="120" ph="1"/>
      <c r="BW19" s="120" ph="1"/>
      <c r="BX19" s="120" ph="1"/>
      <c r="BY19" s="120" ph="1"/>
      <c r="BZ19" s="126" ph="1"/>
      <c r="CA19" s="126" ph="1"/>
      <c r="CB19" s="120" ph="1"/>
      <c r="CC19" s="120" ph="1">
        <v>0</v>
      </c>
      <c r="CD19" s="822"/>
      <c r="CE19" s="127">
        <f t="shared" si="0"/>
        <v>2387</v>
      </c>
      <c r="CI19" s="410" ph="1"/>
      <c r="CJ19" s="410" ph="1"/>
    </row>
    <row r="20" spans="1:88" s="410" customFormat="1" ht="14.25" customHeight="1" x14ac:dyDescent="0.15">
      <c r="A20" s="818"/>
      <c r="B20" s="819"/>
      <c r="C20" s="120" ph="1"/>
      <c r="D20" s="120" ph="1"/>
      <c r="E20" s="120" ph="1"/>
      <c r="F20" s="120" ph="1"/>
      <c r="G20" s="120" ph="1"/>
      <c r="H20" s="120" ph="1"/>
      <c r="I20" s="120" ph="1"/>
      <c r="J20" s="120" ph="1"/>
      <c r="K20" s="120" ph="1"/>
      <c r="L20" s="121" ph="1"/>
      <c r="M20" s="122" ph="1"/>
      <c r="N20" s="120" ph="1">
        <v>1163</v>
      </c>
      <c r="O20" s="123" t="s">
        <v>121</v>
      </c>
      <c r="P20" s="120" ph="1"/>
      <c r="Q20" s="120"/>
      <c r="R20" s="120" ph="1"/>
      <c r="S20" s="120" ph="1"/>
      <c r="T20" s="120" ph="1"/>
      <c r="U20" s="120" ph="1"/>
      <c r="V20" s="124" ph="1"/>
      <c r="W20" s="120" ph="1"/>
      <c r="X20" s="120" ph="1"/>
      <c r="Y20" s="120" ph="1"/>
      <c r="Z20" s="120" ph="1"/>
      <c r="AA20" s="120" ph="1"/>
      <c r="AB20" s="120" ph="1"/>
      <c r="AC20" s="120" ph="1"/>
      <c r="AD20" s="120" ph="1"/>
      <c r="AE20" s="120" ph="1"/>
      <c r="AF20" s="124" ph="1">
        <v>112</v>
      </c>
      <c r="AG20" s="123" t="s">
        <v>134</v>
      </c>
      <c r="AH20" s="120"/>
      <c r="AI20" s="120" ph="1"/>
      <c r="AJ20" s="120" ph="1"/>
      <c r="AK20" s="120" ph="1"/>
      <c r="AL20" s="120" ph="1"/>
      <c r="AM20" s="120" ph="1"/>
      <c r="AN20" s="120" ph="1"/>
      <c r="AO20" s="120" ph="1"/>
      <c r="AP20" s="124" ph="1"/>
      <c r="AQ20" s="120" ph="1"/>
      <c r="AR20" s="120" ph="1">
        <v>0</v>
      </c>
      <c r="AS20" s="120" ph="1">
        <v>0</v>
      </c>
      <c r="AT20" s="120" ph="1"/>
      <c r="AU20" s="120" ph="1"/>
      <c r="AV20" s="120" ph="1"/>
      <c r="AW20" s="120" ph="1"/>
      <c r="AX20" s="121" ph="1"/>
      <c r="AY20" s="125" ph="1"/>
      <c r="AZ20" s="124" ph="1"/>
      <c r="BA20" s="120" ph="1"/>
      <c r="BB20" s="120" ph="1"/>
      <c r="BC20" s="120" ph="1"/>
      <c r="BD20" s="120" ph="1"/>
      <c r="BE20" s="120" ph="1">
        <v>0</v>
      </c>
      <c r="BF20" s="120" ph="1"/>
      <c r="BG20" s="120" ph="1"/>
      <c r="BH20" s="120" ph="1"/>
      <c r="BI20" s="120" ph="1"/>
      <c r="BJ20" s="124" ph="1"/>
      <c r="BK20" s="120" ph="1"/>
      <c r="BL20" s="120" ph="1"/>
      <c r="BM20" s="120" ph="1"/>
      <c r="BN20" s="120" ph="1"/>
      <c r="BO20" s="120" ph="1"/>
      <c r="BP20" s="120" ph="1"/>
      <c r="BQ20" s="120" ph="1">
        <v>0</v>
      </c>
      <c r="BR20" s="120" ph="1"/>
      <c r="BS20" s="120" ph="1"/>
      <c r="BT20" s="124" ph="1"/>
      <c r="BU20" s="120" ph="1"/>
      <c r="BV20" s="120" ph="1"/>
      <c r="BW20" s="120" ph="1"/>
      <c r="BX20" s="120" ph="1"/>
      <c r="BY20" s="120" ph="1"/>
      <c r="BZ20" s="126" ph="1"/>
      <c r="CA20" s="126" ph="1"/>
      <c r="CB20" s="120" ph="1"/>
      <c r="CC20" s="120" ph="1">
        <v>0</v>
      </c>
      <c r="CD20" s="822"/>
      <c r="CE20" s="127">
        <f t="shared" si="0"/>
        <v>1275</v>
      </c>
      <c r="CI20" s="410" ph="1"/>
      <c r="CJ20" s="410" ph="1"/>
    </row>
    <row r="21" spans="1:88" s="410" customFormat="1" ht="14.25" customHeight="1" x14ac:dyDescent="0.15">
      <c r="A21" s="818"/>
      <c r="B21" s="819"/>
      <c r="C21" s="120" ph="1"/>
      <c r="D21" s="120" ph="1"/>
      <c r="E21" s="120" ph="1"/>
      <c r="F21" s="120" ph="1"/>
      <c r="G21" s="120" ph="1"/>
      <c r="H21" s="120" ph="1"/>
      <c r="I21" s="120" ph="1"/>
      <c r="J21" s="120" ph="1"/>
      <c r="K21" s="120" ph="1"/>
      <c r="L21" s="121" ph="1"/>
      <c r="M21" s="122" ph="1"/>
      <c r="N21" s="120">
        <v>11645</v>
      </c>
      <c r="O21" s="123" t="s">
        <v>135</v>
      </c>
      <c r="P21" s="120" ph="1"/>
      <c r="Q21" s="120" ph="1"/>
      <c r="R21" s="120" ph="1"/>
      <c r="S21" s="120" ph="1"/>
      <c r="T21" s="120" ph="1"/>
      <c r="U21" s="120" ph="1"/>
      <c r="V21" s="124" ph="1"/>
      <c r="W21" s="120" ph="1"/>
      <c r="X21" s="120" ph="1"/>
      <c r="Y21" s="120" ph="1"/>
      <c r="Z21" s="120" ph="1"/>
      <c r="AA21" s="120" ph="1"/>
      <c r="AB21" s="120" ph="1"/>
      <c r="AC21" s="120" ph="1"/>
      <c r="AD21" s="120" ph="1"/>
      <c r="AE21" s="120" ph="1"/>
      <c r="AF21" s="124" ph="1">
        <v>105</v>
      </c>
      <c r="AG21" s="123" t="s">
        <v>136</v>
      </c>
      <c r="AH21" s="120"/>
      <c r="AI21" s="120" ph="1"/>
      <c r="AJ21" s="120" ph="1"/>
      <c r="AK21" s="120" ph="1"/>
      <c r="AL21" s="120" ph="1"/>
      <c r="AM21" s="120" ph="1"/>
      <c r="AN21" s="120" ph="1"/>
      <c r="AO21" s="120" ph="1"/>
      <c r="AP21" s="124" ph="1"/>
      <c r="AQ21" s="120" ph="1"/>
      <c r="AR21" s="120" ph="1">
        <v>0</v>
      </c>
      <c r="AS21" s="120" ph="1">
        <v>0</v>
      </c>
      <c r="AT21" s="120" ph="1"/>
      <c r="AU21" s="120" ph="1"/>
      <c r="AV21" s="120" ph="1"/>
      <c r="AW21" s="120" ph="1"/>
      <c r="AX21" s="121" ph="1"/>
      <c r="AY21" s="125" ph="1"/>
      <c r="AZ21" s="124" ph="1"/>
      <c r="BA21" s="120" ph="1"/>
      <c r="BB21" s="120" ph="1"/>
      <c r="BC21" s="120" ph="1"/>
      <c r="BD21" s="120" ph="1"/>
      <c r="BE21" s="120" ph="1">
        <v>0</v>
      </c>
      <c r="BF21" s="120" ph="1"/>
      <c r="BG21" s="120" ph="1"/>
      <c r="BH21" s="120" ph="1"/>
      <c r="BI21" s="120" ph="1"/>
      <c r="BJ21" s="124" ph="1"/>
      <c r="BK21" s="120" ph="1"/>
      <c r="BL21" s="120" ph="1"/>
      <c r="BM21" s="120" ph="1"/>
      <c r="BN21" s="120" ph="1"/>
      <c r="BO21" s="120" ph="1"/>
      <c r="BP21" s="120" ph="1"/>
      <c r="BQ21" s="120" ph="1">
        <v>0</v>
      </c>
      <c r="BR21" s="120" ph="1"/>
      <c r="BS21" s="120" ph="1"/>
      <c r="BT21" s="124" ph="1"/>
      <c r="BU21" s="120" ph="1"/>
      <c r="BV21" s="120" ph="1"/>
      <c r="BW21" s="120" ph="1"/>
      <c r="BX21" s="120" ph="1"/>
      <c r="BY21" s="120" ph="1"/>
      <c r="BZ21" s="126" ph="1"/>
      <c r="CA21" s="126" ph="1"/>
      <c r="CB21" s="120" ph="1"/>
      <c r="CC21" s="120" ph="1">
        <v>0</v>
      </c>
      <c r="CD21" s="822"/>
      <c r="CE21" s="127">
        <f t="shared" si="0"/>
        <v>11750</v>
      </c>
      <c r="CI21" s="410" ph="1"/>
      <c r="CJ21" s="410" ph="1"/>
    </row>
    <row r="22" spans="1:88" s="410" customFormat="1" ht="14.25" customHeight="1" x14ac:dyDescent="0.15">
      <c r="A22" s="818"/>
      <c r="B22" s="819"/>
      <c r="C22" s="168"/>
      <c r="D22" s="168"/>
      <c r="E22" s="168"/>
      <c r="F22" s="168"/>
      <c r="G22" s="168"/>
      <c r="H22" s="168"/>
      <c r="I22" s="168"/>
      <c r="J22" s="168"/>
      <c r="K22" s="233" ph="1"/>
      <c r="L22" s="169"/>
      <c r="M22" s="134"/>
      <c r="N22" s="168">
        <v>1900</v>
      </c>
      <c r="O22" s="171" t="s">
        <v>137</v>
      </c>
      <c r="P22" s="168"/>
      <c r="Q22" s="168"/>
      <c r="R22" s="168"/>
      <c r="S22" s="168"/>
      <c r="T22" s="168"/>
      <c r="U22" s="168"/>
      <c r="V22" s="170"/>
      <c r="W22" s="168"/>
      <c r="X22" s="168"/>
      <c r="Y22" s="168"/>
      <c r="Z22" s="168"/>
      <c r="AA22" s="168"/>
      <c r="AB22" s="168"/>
      <c r="AC22" s="168"/>
      <c r="AD22" s="168"/>
      <c r="AE22" s="168" t="s">
        <v>138</v>
      </c>
      <c r="AF22" s="170">
        <v>390</v>
      </c>
      <c r="AG22" s="171" t="s">
        <v>139</v>
      </c>
      <c r="AH22" s="168"/>
      <c r="AI22" s="168"/>
      <c r="AJ22" s="168"/>
      <c r="AK22" s="168"/>
      <c r="AL22" s="168"/>
      <c r="AM22" s="168"/>
      <c r="AN22" s="168"/>
      <c r="AO22" s="168"/>
      <c r="AP22" s="170"/>
      <c r="AQ22" s="168"/>
      <c r="AR22" s="168">
        <v>0</v>
      </c>
      <c r="AS22" s="168">
        <v>0</v>
      </c>
      <c r="AT22" s="168"/>
      <c r="AU22" s="168"/>
      <c r="AV22" s="168"/>
      <c r="AW22" s="168"/>
      <c r="AX22" s="169"/>
      <c r="AY22" s="404"/>
      <c r="AZ22" s="170"/>
      <c r="BA22" s="168"/>
      <c r="BB22" s="168"/>
      <c r="BC22" s="168"/>
      <c r="BD22" s="168"/>
      <c r="BE22" s="168">
        <v>0</v>
      </c>
      <c r="BF22" s="168"/>
      <c r="BG22" s="168"/>
      <c r="BH22" s="168"/>
      <c r="BI22" s="168"/>
      <c r="BJ22" s="170"/>
      <c r="BK22" s="168"/>
      <c r="BL22" s="168"/>
      <c r="BM22" s="168"/>
      <c r="BN22" s="168"/>
      <c r="BO22" s="168"/>
      <c r="BP22" s="168"/>
      <c r="BQ22" s="168">
        <v>0</v>
      </c>
      <c r="BR22" s="168"/>
      <c r="BS22" s="168"/>
      <c r="BT22" s="170"/>
      <c r="BU22" s="168"/>
      <c r="BV22" s="168"/>
      <c r="BW22" s="168"/>
      <c r="BX22" s="168"/>
      <c r="BY22" s="168"/>
      <c r="BZ22" s="403"/>
      <c r="CA22" s="403"/>
      <c r="CB22" s="168"/>
      <c r="CC22" s="168">
        <v>0</v>
      </c>
      <c r="CD22" s="822"/>
      <c r="CE22" s="119">
        <f t="shared" si="0"/>
        <v>2290</v>
      </c>
    </row>
    <row r="23" spans="1:88" s="410" customFormat="1" ht="14.25" customHeight="1" x14ac:dyDescent="0.15">
      <c r="A23" s="618"/>
      <c r="B23" s="619"/>
      <c r="C23" s="145"/>
      <c r="D23" s="143"/>
      <c r="E23" s="143"/>
      <c r="F23" s="143"/>
      <c r="G23" s="143"/>
      <c r="H23" s="143"/>
      <c r="I23" s="143"/>
      <c r="J23" s="143"/>
      <c r="K23" s="143" ph="1"/>
      <c r="L23" s="144"/>
      <c r="M23" s="145"/>
      <c r="N23" s="143">
        <v>325</v>
      </c>
      <c r="O23" s="147" t="s">
        <v>511</v>
      </c>
      <c r="P23" s="143"/>
      <c r="Q23" s="143"/>
      <c r="R23" s="143"/>
      <c r="S23" s="143"/>
      <c r="T23" s="143"/>
      <c r="U23" s="143"/>
      <c r="V23" s="146"/>
      <c r="W23" s="143"/>
      <c r="X23" s="143"/>
      <c r="Y23" s="143"/>
      <c r="Z23" s="143"/>
      <c r="AA23" s="143"/>
      <c r="AB23" s="143"/>
      <c r="AC23" s="143"/>
      <c r="AD23" s="143"/>
      <c r="AE23" s="143"/>
      <c r="AF23" s="146"/>
      <c r="AG23" s="147"/>
      <c r="AH23" s="143"/>
      <c r="AI23" s="143"/>
      <c r="AJ23" s="143"/>
      <c r="AK23" s="149"/>
      <c r="AL23" s="149"/>
      <c r="AM23" s="143"/>
      <c r="AN23" s="143"/>
      <c r="AO23" s="143"/>
      <c r="AP23" s="146"/>
      <c r="AQ23" s="143"/>
      <c r="AR23" s="143"/>
      <c r="AS23" s="143"/>
      <c r="AT23" s="143"/>
      <c r="AU23" s="143"/>
      <c r="AV23" s="143"/>
      <c r="AW23" s="143"/>
      <c r="AX23" s="144"/>
      <c r="AY23" s="212"/>
      <c r="AZ23" s="146"/>
      <c r="BA23" s="143"/>
      <c r="BB23" s="143"/>
      <c r="BC23" s="143"/>
      <c r="BD23" s="143"/>
      <c r="BE23" s="143"/>
      <c r="BF23" s="143"/>
      <c r="BG23" s="143"/>
      <c r="BH23" s="143"/>
      <c r="BI23" s="143"/>
      <c r="BJ23" s="146"/>
      <c r="BK23" s="143"/>
      <c r="BL23" s="143"/>
      <c r="BM23" s="143"/>
      <c r="BN23" s="143"/>
      <c r="BO23" s="143"/>
      <c r="BP23" s="149"/>
      <c r="BQ23" s="149"/>
      <c r="BR23" s="143"/>
      <c r="BS23" s="143"/>
      <c r="BT23" s="146"/>
      <c r="BU23" s="143"/>
      <c r="BV23" s="143"/>
      <c r="BW23" s="143"/>
      <c r="BX23" s="143"/>
      <c r="BY23" s="143"/>
      <c r="BZ23" s="149"/>
      <c r="CA23" s="149"/>
      <c r="CB23" s="143"/>
      <c r="CC23" s="146"/>
      <c r="CD23" s="823"/>
      <c r="CE23" s="150">
        <f t="shared" si="0"/>
        <v>325</v>
      </c>
    </row>
    <row r="24" spans="1:88" s="410" customFormat="1" ht="14.25" customHeight="1" x14ac:dyDescent="0.15">
      <c r="A24" s="824" t="s">
        <v>534</v>
      </c>
      <c r="B24" s="825"/>
      <c r="C24" s="130"/>
      <c r="D24" s="133"/>
      <c r="E24" s="133"/>
      <c r="F24" s="133"/>
      <c r="G24" s="133"/>
      <c r="H24" s="133">
        <v>3490</v>
      </c>
      <c r="I24" s="405" t="s">
        <v>141</v>
      </c>
      <c r="J24" s="133"/>
      <c r="K24" s="406" ph="1"/>
      <c r="L24" s="407"/>
      <c r="M24" s="134"/>
      <c r="N24" s="133">
        <v>15450</v>
      </c>
      <c r="O24" s="133"/>
      <c r="P24" s="133"/>
      <c r="Q24" s="133">
        <v>7000</v>
      </c>
      <c r="R24" s="133" t="s">
        <v>142</v>
      </c>
      <c r="S24" s="133"/>
      <c r="T24" s="133"/>
      <c r="U24" s="133">
        <v>26368</v>
      </c>
      <c r="V24" s="132"/>
      <c r="W24" s="128"/>
      <c r="X24" s="133"/>
      <c r="Y24" s="133"/>
      <c r="Z24" s="133"/>
      <c r="AA24" s="405"/>
      <c r="AB24" s="133"/>
      <c r="AC24" s="133" t="s">
        <v>143</v>
      </c>
      <c r="AD24" s="133">
        <v>630</v>
      </c>
      <c r="AE24" s="133">
        <v>893</v>
      </c>
      <c r="AF24" s="132">
        <v>25432</v>
      </c>
      <c r="AG24" s="128"/>
      <c r="AH24" s="133"/>
      <c r="AI24" s="133"/>
      <c r="AJ24" s="133"/>
      <c r="AK24" s="411"/>
      <c r="AL24" s="133"/>
      <c r="AM24" s="133"/>
      <c r="AN24" s="133"/>
      <c r="AO24" s="133"/>
      <c r="AP24" s="132"/>
      <c r="AQ24" s="128"/>
      <c r="AR24" s="133">
        <v>13143.615361185173</v>
      </c>
      <c r="AS24" s="133">
        <v>15138.193102961171</v>
      </c>
      <c r="AT24" s="133"/>
      <c r="AU24" s="133"/>
      <c r="AV24" s="133"/>
      <c r="AW24" s="128"/>
      <c r="AX24" s="407"/>
      <c r="AY24" s="153"/>
      <c r="AZ24" s="132"/>
      <c r="BA24" s="128"/>
      <c r="BB24" s="133"/>
      <c r="BC24" s="133"/>
      <c r="BD24" s="133"/>
      <c r="BE24" s="133">
        <v>28500</v>
      </c>
      <c r="BF24" s="133"/>
      <c r="BG24" s="133"/>
      <c r="BH24" s="133"/>
      <c r="BI24" s="133"/>
      <c r="BJ24" s="132"/>
      <c r="BK24" s="128"/>
      <c r="BL24" s="133"/>
      <c r="BM24" s="133"/>
      <c r="BN24" s="133"/>
      <c r="BO24" s="133"/>
      <c r="BP24" s="407"/>
      <c r="BQ24" s="133">
        <v>28500</v>
      </c>
      <c r="BR24" s="133"/>
      <c r="BS24" s="133"/>
      <c r="BT24" s="132"/>
      <c r="BU24" s="128"/>
      <c r="BV24" s="133"/>
      <c r="BW24" s="133"/>
      <c r="BX24" s="133"/>
      <c r="BY24" s="133"/>
      <c r="BZ24" s="133"/>
      <c r="CA24" s="133"/>
      <c r="CB24" s="133"/>
      <c r="CC24" s="98">
        <v>28500</v>
      </c>
      <c r="CD24" s="101">
        <f>SUM(C24:CC24)</f>
        <v>193044.80846414634</v>
      </c>
      <c r="CE24" s="101">
        <f t="shared" si="0"/>
        <v>193044.80846414634</v>
      </c>
    </row>
    <row r="25" spans="1:88" s="410" customFormat="1" ht="14.25" customHeight="1" x14ac:dyDescent="0.4">
      <c r="A25" s="826" t="s">
        <v>482</v>
      </c>
      <c r="B25" s="827"/>
      <c r="C25" s="135"/>
      <c r="D25" s="135"/>
      <c r="E25" s="135"/>
      <c r="F25" s="135"/>
      <c r="G25" s="135"/>
      <c r="H25" s="135"/>
      <c r="I25" s="135"/>
      <c r="J25" s="135"/>
      <c r="K25" s="135"/>
      <c r="L25" s="136"/>
      <c r="M25" s="137"/>
      <c r="N25" s="135">
        <v>2550</v>
      </c>
      <c r="O25" s="135"/>
      <c r="P25" s="135"/>
      <c r="Q25" s="135"/>
      <c r="R25" s="135"/>
      <c r="S25" s="135"/>
      <c r="T25" s="135"/>
      <c r="U25" s="135"/>
      <c r="V25" s="138"/>
      <c r="W25" s="135"/>
      <c r="X25" s="135"/>
      <c r="Y25" s="135" t="s">
        <v>144</v>
      </c>
      <c r="Z25" s="135">
        <v>1500</v>
      </c>
      <c r="AA25" s="135">
        <v>389</v>
      </c>
      <c r="AB25" s="135">
        <v>688</v>
      </c>
      <c r="AC25" s="139" t="s">
        <v>145</v>
      </c>
      <c r="AD25" s="135"/>
      <c r="AE25" s="135">
        <v>2600</v>
      </c>
      <c r="AF25" s="138">
        <v>902</v>
      </c>
      <c r="AG25" s="139" t="s">
        <v>146</v>
      </c>
      <c r="AH25" s="135"/>
      <c r="AI25" s="135"/>
      <c r="AJ25" s="135"/>
      <c r="AK25" s="135"/>
      <c r="AL25" s="135"/>
      <c r="AM25" s="135"/>
      <c r="AN25" s="135"/>
      <c r="AO25" s="135"/>
      <c r="AP25" s="138"/>
      <c r="AQ25" s="135"/>
      <c r="AR25" s="135">
        <v>9074.2524455706025</v>
      </c>
      <c r="AS25" s="135">
        <v>10451.293803965886</v>
      </c>
      <c r="AT25" s="135">
        <v>2084</v>
      </c>
      <c r="AU25" s="135"/>
      <c r="AV25" s="135"/>
      <c r="AW25" s="135"/>
      <c r="AX25" s="136"/>
      <c r="AY25" s="140"/>
      <c r="AZ25" s="138"/>
      <c r="BA25" s="135"/>
      <c r="BB25" s="135"/>
      <c r="BC25" s="135"/>
      <c r="BD25" s="135"/>
      <c r="BE25" s="135">
        <v>19500</v>
      </c>
      <c r="BF25" s="139" t="s">
        <v>486</v>
      </c>
      <c r="BG25" s="135"/>
      <c r="BH25" s="135"/>
      <c r="BI25" s="135"/>
      <c r="BJ25" s="138"/>
      <c r="BK25" s="135"/>
      <c r="BL25" s="135"/>
      <c r="BM25" s="135"/>
      <c r="BN25" s="135"/>
      <c r="BO25" s="135"/>
      <c r="BP25" s="135"/>
      <c r="BQ25" s="135">
        <v>19500</v>
      </c>
      <c r="BR25" s="139" t="s">
        <v>486</v>
      </c>
      <c r="BS25" s="135"/>
      <c r="BT25" s="138"/>
      <c r="BU25" s="135"/>
      <c r="BV25" s="135"/>
      <c r="BW25" s="135"/>
      <c r="BX25" s="135"/>
      <c r="BY25" s="135"/>
      <c r="BZ25" s="141"/>
      <c r="CA25" s="141"/>
      <c r="CB25" s="135" t="s">
        <v>487</v>
      </c>
      <c r="CC25" s="135">
        <v>19500</v>
      </c>
      <c r="CD25" s="790">
        <f>+SUM(CE25:CE26)</f>
        <v>104241.54624953648</v>
      </c>
      <c r="CE25" s="142">
        <f t="shared" si="0"/>
        <v>88738.546249536477</v>
      </c>
    </row>
    <row r="26" spans="1:88" s="410" customFormat="1" ht="14.25" customHeight="1" x14ac:dyDescent="0.4">
      <c r="A26" s="828"/>
      <c r="B26" s="829"/>
      <c r="C26" s="143"/>
      <c r="D26" s="143"/>
      <c r="E26" s="143"/>
      <c r="F26" s="143"/>
      <c r="G26" s="143"/>
      <c r="H26" s="143"/>
      <c r="I26" s="143"/>
      <c r="J26" s="143"/>
      <c r="K26" s="143"/>
      <c r="L26" s="144"/>
      <c r="M26" s="145"/>
      <c r="N26" s="143"/>
      <c r="O26" s="143"/>
      <c r="P26" s="143"/>
      <c r="Q26" s="143"/>
      <c r="R26" s="143"/>
      <c r="S26" s="143"/>
      <c r="T26" s="143"/>
      <c r="U26" s="143"/>
      <c r="V26" s="146"/>
      <c r="W26" s="143"/>
      <c r="X26" s="143"/>
      <c r="Y26" s="143"/>
      <c r="Z26" s="143"/>
      <c r="AA26" s="143" t="s">
        <v>147</v>
      </c>
      <c r="AB26" s="143"/>
      <c r="AC26" s="143"/>
      <c r="AD26" s="143"/>
      <c r="AE26" s="143"/>
      <c r="AF26" s="146">
        <v>9503</v>
      </c>
      <c r="AG26" s="147" t="s">
        <v>148</v>
      </c>
      <c r="AH26" s="143"/>
      <c r="AI26" s="143"/>
      <c r="AJ26" s="143"/>
      <c r="AK26" s="143"/>
      <c r="AL26" s="143"/>
      <c r="AM26" s="143"/>
      <c r="AN26" s="143"/>
      <c r="AO26" s="143"/>
      <c r="AP26" s="146"/>
      <c r="AQ26" s="143"/>
      <c r="AR26" s="147" t="s">
        <v>483</v>
      </c>
      <c r="AS26" s="143"/>
      <c r="AT26" s="147" t="s">
        <v>488</v>
      </c>
      <c r="AU26" s="143"/>
      <c r="AV26" s="143"/>
      <c r="AW26" s="143"/>
      <c r="AX26" s="144"/>
      <c r="AY26" s="148"/>
      <c r="AZ26" s="146"/>
      <c r="BA26" s="143"/>
      <c r="BB26" s="143"/>
      <c r="BC26" s="143"/>
      <c r="BD26" s="143"/>
      <c r="BE26" s="143">
        <v>2000</v>
      </c>
      <c r="BF26" s="147" t="s">
        <v>496</v>
      </c>
      <c r="BG26" s="143"/>
      <c r="BH26" s="143"/>
      <c r="BI26" s="143"/>
      <c r="BJ26" s="146"/>
      <c r="BK26" s="143"/>
      <c r="BL26" s="143"/>
      <c r="BM26" s="143"/>
      <c r="BN26" s="143"/>
      <c r="BO26" s="143"/>
      <c r="BP26" s="143"/>
      <c r="BQ26" s="143">
        <v>2000</v>
      </c>
      <c r="BR26" s="147" t="s">
        <v>496</v>
      </c>
      <c r="BS26" s="143"/>
      <c r="BT26" s="146"/>
      <c r="BU26" s="143"/>
      <c r="BV26" s="143"/>
      <c r="BW26" s="143"/>
      <c r="BX26" s="143"/>
      <c r="BY26" s="143"/>
      <c r="BZ26" s="149"/>
      <c r="CA26" s="149"/>
      <c r="CB26" s="143" t="s">
        <v>497</v>
      </c>
      <c r="CC26" s="143">
        <v>2000</v>
      </c>
      <c r="CD26" s="823"/>
      <c r="CE26" s="150">
        <f t="shared" si="0"/>
        <v>15503</v>
      </c>
    </row>
    <row r="27" spans="1:88" s="410" customFormat="1" ht="14.25" customHeight="1" x14ac:dyDescent="0.4">
      <c r="A27" s="830" t="s">
        <v>149</v>
      </c>
      <c r="B27" s="831"/>
      <c r="C27" s="137"/>
      <c r="D27" s="135"/>
      <c r="E27" s="135"/>
      <c r="F27" s="135"/>
      <c r="G27" s="135"/>
      <c r="H27" s="135"/>
      <c r="I27" s="135"/>
      <c r="J27" s="135"/>
      <c r="K27" s="135"/>
      <c r="L27" s="136"/>
      <c r="M27" s="137"/>
      <c r="N27" s="135"/>
      <c r="O27" s="135"/>
      <c r="P27" s="135"/>
      <c r="Q27" s="135"/>
      <c r="R27" s="135"/>
      <c r="S27" s="135"/>
      <c r="T27" s="135"/>
      <c r="U27" s="135">
        <v>4205</v>
      </c>
      <c r="V27" s="151" t="s">
        <v>150</v>
      </c>
      <c r="W27" s="135"/>
      <c r="X27" s="135"/>
      <c r="Y27" s="135"/>
      <c r="Z27" s="135"/>
      <c r="AA27" s="135"/>
      <c r="AB27" s="135"/>
      <c r="AC27" s="135"/>
      <c r="AD27" s="135"/>
      <c r="AE27" s="135"/>
      <c r="AF27" s="138">
        <v>15276</v>
      </c>
      <c r="AG27" s="139" t="s">
        <v>151</v>
      </c>
      <c r="AH27" s="135"/>
      <c r="AI27" s="135"/>
      <c r="AJ27" s="135"/>
      <c r="AK27" s="135"/>
      <c r="AL27" s="135"/>
      <c r="AM27" s="135"/>
      <c r="AN27" s="135"/>
      <c r="AO27" s="135"/>
      <c r="AP27" s="138"/>
      <c r="AQ27" s="135"/>
      <c r="AR27" s="135">
        <v>0</v>
      </c>
      <c r="AS27" s="135">
        <v>0</v>
      </c>
      <c r="AT27" s="135"/>
      <c r="AU27" s="135"/>
      <c r="AV27" s="135"/>
      <c r="AW27" s="135"/>
      <c r="AX27" s="136"/>
      <c r="AY27" s="140"/>
      <c r="AZ27" s="138"/>
      <c r="BA27" s="135"/>
      <c r="BB27" s="135"/>
      <c r="BC27" s="135"/>
      <c r="BD27" s="135"/>
      <c r="BE27" s="139" t="s">
        <v>498</v>
      </c>
      <c r="BF27" s="135"/>
      <c r="BG27" s="135"/>
      <c r="BH27" s="135"/>
      <c r="BI27" s="135"/>
      <c r="BJ27" s="138"/>
      <c r="BK27" s="135"/>
      <c r="BL27" s="135"/>
      <c r="BM27" s="135"/>
      <c r="BN27" s="135"/>
      <c r="BO27" s="135"/>
      <c r="BP27" s="135"/>
      <c r="BQ27" s="139" t="s">
        <v>498</v>
      </c>
      <c r="BR27" s="135"/>
      <c r="BS27" s="135"/>
      <c r="BT27" s="138"/>
      <c r="BU27" s="135"/>
      <c r="BV27" s="135"/>
      <c r="BW27" s="135"/>
      <c r="BX27" s="135"/>
      <c r="BY27" s="135"/>
      <c r="BZ27" s="141"/>
      <c r="CA27" s="141"/>
      <c r="CB27" s="135"/>
      <c r="CC27" s="135" t="s">
        <v>499</v>
      </c>
      <c r="CD27" s="757">
        <f>+SUM(CE27:CE30)</f>
        <v>108058</v>
      </c>
      <c r="CE27" s="142">
        <f t="shared" si="0"/>
        <v>19481</v>
      </c>
    </row>
    <row r="28" spans="1:88" s="410" customFormat="1" ht="14.25" customHeight="1" x14ac:dyDescent="0.4">
      <c r="A28" s="832"/>
      <c r="B28" s="833"/>
      <c r="C28" s="122"/>
      <c r="D28" s="120"/>
      <c r="E28" s="120"/>
      <c r="F28" s="120"/>
      <c r="G28" s="120"/>
      <c r="H28" s="120"/>
      <c r="I28" s="120"/>
      <c r="J28" s="120"/>
      <c r="K28" s="120"/>
      <c r="L28" s="121"/>
      <c r="M28" s="122"/>
      <c r="N28" s="120"/>
      <c r="O28" s="120"/>
      <c r="P28" s="120"/>
      <c r="Q28" s="120"/>
      <c r="R28" s="120"/>
      <c r="S28" s="120"/>
      <c r="T28" s="120"/>
      <c r="U28" s="120">
        <v>2402</v>
      </c>
      <c r="V28" s="152" t="s">
        <v>152</v>
      </c>
      <c r="W28" s="120"/>
      <c r="X28" s="120"/>
      <c r="Y28" s="120"/>
      <c r="Z28" s="120"/>
      <c r="AA28" s="120"/>
      <c r="AB28" s="120"/>
      <c r="AC28" s="120"/>
      <c r="AD28" s="120"/>
      <c r="AE28" s="120"/>
      <c r="AF28" s="124">
        <v>3816</v>
      </c>
      <c r="AG28" s="123" t="s">
        <v>152</v>
      </c>
      <c r="AH28" s="120"/>
      <c r="AI28" s="120"/>
      <c r="AJ28" s="120"/>
      <c r="AK28" s="120"/>
      <c r="AL28" s="120"/>
      <c r="AM28" s="120"/>
      <c r="AN28" s="120"/>
      <c r="AO28" s="120"/>
      <c r="AP28" s="124"/>
      <c r="AQ28" s="120"/>
      <c r="AR28" s="120">
        <v>0</v>
      </c>
      <c r="AS28" s="120">
        <v>0</v>
      </c>
      <c r="AT28" s="120"/>
      <c r="AU28" s="120"/>
      <c r="AV28" s="120"/>
      <c r="AW28" s="120"/>
      <c r="AX28" s="121"/>
      <c r="AY28" s="125"/>
      <c r="AZ28" s="124"/>
      <c r="BA28" s="120"/>
      <c r="BB28" s="120"/>
      <c r="BC28" s="120"/>
      <c r="BD28" s="120"/>
      <c r="BE28" s="120">
        <v>0</v>
      </c>
      <c r="BF28" s="120"/>
      <c r="BG28" s="120"/>
      <c r="BH28" s="120"/>
      <c r="BI28" s="120"/>
      <c r="BJ28" s="124"/>
      <c r="BK28" s="120"/>
      <c r="BL28" s="120"/>
      <c r="BM28" s="120"/>
      <c r="BN28" s="120"/>
      <c r="BO28" s="120"/>
      <c r="BP28" s="120"/>
      <c r="BQ28" s="120">
        <v>0</v>
      </c>
      <c r="BR28" s="120"/>
      <c r="BS28" s="120"/>
      <c r="BT28" s="124"/>
      <c r="BU28" s="120"/>
      <c r="BV28" s="120"/>
      <c r="BW28" s="120"/>
      <c r="BX28" s="120"/>
      <c r="BY28" s="120"/>
      <c r="BZ28" s="120"/>
      <c r="CA28" s="120"/>
      <c r="CB28" s="120"/>
      <c r="CC28" s="120">
        <v>0</v>
      </c>
      <c r="CD28" s="811"/>
      <c r="CE28" s="127">
        <f t="shared" si="0"/>
        <v>6218</v>
      </c>
    </row>
    <row r="29" spans="1:88" s="410" customFormat="1" ht="14.25" customHeight="1" x14ac:dyDescent="0.4">
      <c r="A29" s="832"/>
      <c r="B29" s="833"/>
      <c r="C29" s="122"/>
      <c r="D29" s="120"/>
      <c r="E29" s="120"/>
      <c r="F29" s="120"/>
      <c r="G29" s="120"/>
      <c r="H29" s="120"/>
      <c r="I29" s="120"/>
      <c r="J29" s="120"/>
      <c r="K29" s="120"/>
      <c r="L29" s="121"/>
      <c r="M29" s="122"/>
      <c r="N29" s="120"/>
      <c r="O29" s="120"/>
      <c r="P29" s="120"/>
      <c r="Q29" s="120"/>
      <c r="R29" s="120"/>
      <c r="S29" s="120"/>
      <c r="T29" s="120"/>
      <c r="U29" s="120"/>
      <c r="V29" s="124"/>
      <c r="W29" s="120"/>
      <c r="X29" s="120"/>
      <c r="Y29" s="120"/>
      <c r="Z29" s="120"/>
      <c r="AA29" s="120"/>
      <c r="AB29" s="120"/>
      <c r="AC29" s="120"/>
      <c r="AD29" s="120"/>
      <c r="AE29" s="120"/>
      <c r="AF29" s="124">
        <v>621</v>
      </c>
      <c r="AG29" s="123" t="s">
        <v>153</v>
      </c>
      <c r="AH29" s="120"/>
      <c r="AI29" s="120"/>
      <c r="AJ29" s="120"/>
      <c r="AK29" s="120"/>
      <c r="AL29" s="120"/>
      <c r="AM29" s="120"/>
      <c r="AN29" s="120"/>
      <c r="AO29" s="120"/>
      <c r="AP29" s="124"/>
      <c r="AQ29" s="120"/>
      <c r="AR29" s="120">
        <v>0</v>
      </c>
      <c r="AS29" s="120">
        <v>0</v>
      </c>
      <c r="AT29" s="120"/>
      <c r="AU29" s="120"/>
      <c r="AV29" s="120"/>
      <c r="AW29" s="120"/>
      <c r="AX29" s="121"/>
      <c r="AY29" s="125"/>
      <c r="AZ29" s="124"/>
      <c r="BA29" s="120"/>
      <c r="BB29" s="120"/>
      <c r="BC29" s="120"/>
      <c r="BD29" s="120"/>
      <c r="BE29" s="120">
        <v>0</v>
      </c>
      <c r="BF29" s="120"/>
      <c r="BG29" s="120"/>
      <c r="BH29" s="120"/>
      <c r="BI29" s="120"/>
      <c r="BJ29" s="124"/>
      <c r="BK29" s="120"/>
      <c r="BL29" s="120"/>
      <c r="BM29" s="120"/>
      <c r="BN29" s="120"/>
      <c r="BO29" s="120"/>
      <c r="BP29" s="120"/>
      <c r="BQ29" s="120">
        <v>0</v>
      </c>
      <c r="BR29" s="120"/>
      <c r="BS29" s="120"/>
      <c r="BT29" s="124"/>
      <c r="BU29" s="120"/>
      <c r="BV29" s="120"/>
      <c r="BW29" s="120"/>
      <c r="BX29" s="120"/>
      <c r="BY29" s="120"/>
      <c r="BZ29" s="120"/>
      <c r="CA29" s="120"/>
      <c r="CB29" s="120"/>
      <c r="CC29" s="120">
        <v>0</v>
      </c>
      <c r="CD29" s="811"/>
      <c r="CE29" s="127">
        <f t="shared" si="0"/>
        <v>621</v>
      </c>
    </row>
    <row r="30" spans="1:88" s="410" customFormat="1" ht="14.25" customHeight="1" x14ac:dyDescent="0.4">
      <c r="A30" s="834"/>
      <c r="B30" s="835"/>
      <c r="C30" s="128"/>
      <c r="D30" s="128"/>
      <c r="E30" s="128"/>
      <c r="F30" s="128"/>
      <c r="G30" s="128"/>
      <c r="H30" s="128"/>
      <c r="I30" s="128"/>
      <c r="J30" s="128"/>
      <c r="K30" s="128"/>
      <c r="L30" s="129"/>
      <c r="M30" s="130"/>
      <c r="N30" s="128"/>
      <c r="O30" s="128"/>
      <c r="P30" s="128"/>
      <c r="Q30" s="128"/>
      <c r="R30" s="128"/>
      <c r="S30" s="128"/>
      <c r="T30" s="128"/>
      <c r="U30" s="128"/>
      <c r="V30" s="132"/>
      <c r="W30" s="128"/>
      <c r="X30" s="128"/>
      <c r="Y30" s="128"/>
      <c r="Z30" s="128"/>
      <c r="AA30" s="128"/>
      <c r="AB30" s="128"/>
      <c r="AC30" s="128"/>
      <c r="AD30" s="128"/>
      <c r="AE30" s="128"/>
      <c r="AF30" s="132">
        <v>1738</v>
      </c>
      <c r="AG30" s="131" t="s">
        <v>154</v>
      </c>
      <c r="AH30" s="128"/>
      <c r="AI30" s="128"/>
      <c r="AJ30" s="128"/>
      <c r="AK30" s="128"/>
      <c r="AL30" s="128"/>
      <c r="AM30" s="128"/>
      <c r="AN30" s="128"/>
      <c r="AO30" s="128"/>
      <c r="AP30" s="132"/>
      <c r="AQ30" s="128"/>
      <c r="AR30" s="128">
        <v>0</v>
      </c>
      <c r="AS30" s="128">
        <v>0</v>
      </c>
      <c r="AT30" s="128"/>
      <c r="AU30" s="128"/>
      <c r="AV30" s="128"/>
      <c r="AW30" s="128"/>
      <c r="AX30" s="129"/>
      <c r="AY30" s="153"/>
      <c r="AZ30" s="132"/>
      <c r="BA30" s="128"/>
      <c r="BB30" s="128"/>
      <c r="BC30" s="128"/>
      <c r="BD30" s="128"/>
      <c r="BE30" s="128">
        <v>0</v>
      </c>
      <c r="BF30" s="128"/>
      <c r="BG30" s="128"/>
      <c r="BH30" s="128"/>
      <c r="BI30" s="128"/>
      <c r="BJ30" s="132"/>
      <c r="BK30" s="128"/>
      <c r="BL30" s="128"/>
      <c r="BM30" s="128"/>
      <c r="BN30" s="128"/>
      <c r="BO30" s="128"/>
      <c r="BP30" s="128"/>
      <c r="BQ30" s="128">
        <v>0</v>
      </c>
      <c r="BR30" s="128"/>
      <c r="BS30" s="128"/>
      <c r="BT30" s="132"/>
      <c r="BU30" s="128"/>
      <c r="BV30" s="128"/>
      <c r="BW30" s="128"/>
      <c r="BX30" s="128"/>
      <c r="BY30" s="128"/>
      <c r="BZ30" s="128"/>
      <c r="CA30" s="128"/>
      <c r="CB30" s="128" t="s">
        <v>814</v>
      </c>
      <c r="CC30" s="128">
        <v>80000</v>
      </c>
      <c r="CD30" s="815"/>
      <c r="CE30" s="101">
        <f t="shared" si="0"/>
        <v>81738</v>
      </c>
    </row>
    <row r="31" spans="1:88" s="410" customFormat="1" ht="14.25" customHeight="1" x14ac:dyDescent="0.4">
      <c r="A31" s="805" t="s">
        <v>555</v>
      </c>
      <c r="B31" s="806"/>
      <c r="C31" s="137"/>
      <c r="D31" s="141"/>
      <c r="E31" s="141"/>
      <c r="F31" s="141"/>
      <c r="G31" s="141"/>
      <c r="H31" s="141"/>
      <c r="I31" s="154"/>
      <c r="J31" s="141"/>
      <c r="K31" s="141"/>
      <c r="L31" s="136"/>
      <c r="M31" s="137"/>
      <c r="N31" s="135">
        <v>1625</v>
      </c>
      <c r="O31" s="141"/>
      <c r="P31" s="141"/>
      <c r="Q31" s="141"/>
      <c r="R31" s="141"/>
      <c r="S31" s="141"/>
      <c r="T31" s="141" t="s">
        <v>178</v>
      </c>
      <c r="U31" s="141">
        <v>9739</v>
      </c>
      <c r="V31" s="138"/>
      <c r="W31" s="135"/>
      <c r="X31" s="141"/>
      <c r="Y31" s="141"/>
      <c r="Z31" s="141"/>
      <c r="AA31" s="154"/>
      <c r="AB31" s="141"/>
      <c r="AC31" s="141"/>
      <c r="AD31" s="141"/>
      <c r="AE31" s="141"/>
      <c r="AF31" s="138">
        <v>12071</v>
      </c>
      <c r="AG31" s="139" t="s">
        <v>155</v>
      </c>
      <c r="AH31" s="141"/>
      <c r="AI31" s="141"/>
      <c r="AJ31" s="141"/>
      <c r="AK31" s="412"/>
      <c r="AL31" s="141"/>
      <c r="AM31" s="141"/>
      <c r="AN31" s="141"/>
      <c r="AO31" s="141"/>
      <c r="AP31" s="138"/>
      <c r="AQ31" s="135"/>
      <c r="AR31" s="141">
        <v>0</v>
      </c>
      <c r="AS31" s="141">
        <v>0</v>
      </c>
      <c r="AT31" s="141"/>
      <c r="AU31" s="135"/>
      <c r="AV31" s="135"/>
      <c r="AW31" s="135"/>
      <c r="AX31" s="155"/>
      <c r="AY31" s="156" t="s">
        <v>156</v>
      </c>
      <c r="AZ31" s="138"/>
      <c r="BA31" s="135"/>
      <c r="BB31" s="141"/>
      <c r="BC31" s="141"/>
      <c r="BD31" s="141"/>
      <c r="BE31" s="154" t="s">
        <v>498</v>
      </c>
      <c r="BF31" s="141"/>
      <c r="BG31" s="141"/>
      <c r="BH31" s="141"/>
      <c r="BI31" s="141"/>
      <c r="BJ31" s="138"/>
      <c r="BK31" s="135"/>
      <c r="BL31" s="141"/>
      <c r="BM31" s="141"/>
      <c r="BN31" s="141"/>
      <c r="BO31" s="141"/>
      <c r="BP31" s="155"/>
      <c r="BQ31" s="154" t="s">
        <v>498</v>
      </c>
      <c r="BR31" s="141"/>
      <c r="BS31" s="141"/>
      <c r="BT31" s="138"/>
      <c r="BU31" s="135"/>
      <c r="BV31" s="141"/>
      <c r="BW31" s="141"/>
      <c r="BX31" s="141"/>
      <c r="BY31" s="141"/>
      <c r="BZ31" s="141"/>
      <c r="CA31" s="141"/>
      <c r="CB31" s="141"/>
      <c r="CC31" s="138" t="s">
        <v>499</v>
      </c>
      <c r="CD31" s="757">
        <f>+SUM(CE31:CE32)</f>
        <v>196066</v>
      </c>
      <c r="CE31" s="142">
        <f t="shared" si="0"/>
        <v>23435</v>
      </c>
    </row>
    <row r="32" spans="1:88" s="410" customFormat="1" ht="14.25" customHeight="1" x14ac:dyDescent="0.4">
      <c r="A32" s="813"/>
      <c r="B32" s="814"/>
      <c r="C32" s="145"/>
      <c r="D32" s="149"/>
      <c r="E32" s="149"/>
      <c r="F32" s="149"/>
      <c r="G32" s="149"/>
      <c r="H32" s="149"/>
      <c r="I32" s="157"/>
      <c r="J32" s="149"/>
      <c r="K32" s="149"/>
      <c r="L32" s="144"/>
      <c r="M32" s="145"/>
      <c r="N32" s="147" t="s">
        <v>180</v>
      </c>
      <c r="O32" s="149"/>
      <c r="P32" s="149"/>
      <c r="Q32" s="149"/>
      <c r="R32" s="149"/>
      <c r="S32" s="149"/>
      <c r="T32" s="149"/>
      <c r="U32" s="149"/>
      <c r="V32" s="146"/>
      <c r="W32" s="143"/>
      <c r="X32" s="149"/>
      <c r="Y32" s="149"/>
      <c r="Z32" s="149"/>
      <c r="AA32" s="157"/>
      <c r="AB32" s="149"/>
      <c r="AC32" s="149"/>
      <c r="AD32" s="149"/>
      <c r="AE32" s="149"/>
      <c r="AF32" s="146">
        <v>1131</v>
      </c>
      <c r="AG32" s="147" t="s">
        <v>157</v>
      </c>
      <c r="AH32" s="149"/>
      <c r="AI32" s="149"/>
      <c r="AJ32" s="149"/>
      <c r="AK32" s="413"/>
      <c r="AL32" s="149"/>
      <c r="AM32" s="149"/>
      <c r="AN32" s="149"/>
      <c r="AO32" s="149"/>
      <c r="AP32" s="146"/>
      <c r="AQ32" s="143"/>
      <c r="AR32" s="149">
        <v>0</v>
      </c>
      <c r="AS32" s="149">
        <v>0</v>
      </c>
      <c r="AT32" s="149"/>
      <c r="AU32" s="143"/>
      <c r="AV32" s="143"/>
      <c r="AW32" s="143"/>
      <c r="AX32" s="158"/>
      <c r="AY32" s="148">
        <v>1500</v>
      </c>
      <c r="AZ32" s="146"/>
      <c r="BA32" s="143"/>
      <c r="BB32" s="149"/>
      <c r="BC32" s="149"/>
      <c r="BD32" s="149"/>
      <c r="BE32" s="149">
        <v>0</v>
      </c>
      <c r="BF32" s="149"/>
      <c r="BG32" s="149"/>
      <c r="BH32" s="149"/>
      <c r="BI32" s="149"/>
      <c r="BJ32" s="146"/>
      <c r="BK32" s="143"/>
      <c r="BL32" s="149"/>
      <c r="BM32" s="149"/>
      <c r="BN32" s="149"/>
      <c r="BO32" s="149"/>
      <c r="BP32" s="158"/>
      <c r="BQ32" s="149">
        <v>0</v>
      </c>
      <c r="BR32" s="149"/>
      <c r="BS32" s="149"/>
      <c r="BT32" s="146"/>
      <c r="BU32" s="143"/>
      <c r="BV32" s="149"/>
      <c r="BW32" s="149"/>
      <c r="BX32" s="149"/>
      <c r="BY32" s="149"/>
      <c r="BZ32" s="149"/>
      <c r="CA32" s="149"/>
      <c r="CB32" s="149" t="s">
        <v>814</v>
      </c>
      <c r="CC32" s="146">
        <v>170000</v>
      </c>
      <c r="CD32" s="815"/>
      <c r="CE32" s="150">
        <f t="shared" si="0"/>
        <v>172631</v>
      </c>
    </row>
    <row r="33" spans="1:83" s="410" customFormat="1" ht="14.25" customHeight="1" x14ac:dyDescent="0.4">
      <c r="A33" s="816" t="s">
        <v>158</v>
      </c>
      <c r="B33" s="817"/>
      <c r="C33" s="159"/>
      <c r="D33" s="111"/>
      <c r="E33" s="111"/>
      <c r="F33" s="111"/>
      <c r="G33" s="111"/>
      <c r="H33" s="111"/>
      <c r="I33" s="111"/>
      <c r="J33" s="111"/>
      <c r="K33" s="111"/>
      <c r="L33" s="160"/>
      <c r="M33" s="556"/>
      <c r="N33" s="141">
        <v>839</v>
      </c>
      <c r="O33" s="111"/>
      <c r="P33" s="111"/>
      <c r="Q33" s="111"/>
      <c r="R33" s="111"/>
      <c r="S33" s="111"/>
      <c r="T33" s="111" t="s">
        <v>159</v>
      </c>
      <c r="U33" s="111">
        <v>59</v>
      </c>
      <c r="V33" s="161"/>
      <c r="W33" s="116"/>
      <c r="X33" s="111"/>
      <c r="Y33" s="111">
        <v>6251</v>
      </c>
      <c r="Z33" s="111">
        <v>48464</v>
      </c>
      <c r="AA33" s="111"/>
      <c r="AB33" s="111">
        <v>740</v>
      </c>
      <c r="AC33" s="111"/>
      <c r="AD33" s="111"/>
      <c r="AE33" s="117" t="s">
        <v>160</v>
      </c>
      <c r="AF33" s="114">
        <v>264</v>
      </c>
      <c r="AG33" s="162">
        <v>1015</v>
      </c>
      <c r="AH33" s="163"/>
      <c r="AI33" s="111">
        <v>480</v>
      </c>
      <c r="AJ33" s="111">
        <v>672</v>
      </c>
      <c r="AK33" s="113" t="s">
        <v>161</v>
      </c>
      <c r="AL33" s="111"/>
      <c r="AM33" s="111"/>
      <c r="AN33" s="111"/>
      <c r="AO33" s="111"/>
      <c r="AP33" s="114"/>
      <c r="AQ33" s="116"/>
      <c r="AR33" s="111">
        <v>8749.6118474438736</v>
      </c>
      <c r="AS33" s="111">
        <v>10077.388152556128</v>
      </c>
      <c r="AT33" s="111"/>
      <c r="AU33" s="116"/>
      <c r="AV33" s="116"/>
      <c r="AW33" s="116"/>
      <c r="AX33" s="112"/>
      <c r="AY33" s="118"/>
      <c r="AZ33" s="114">
        <v>500</v>
      </c>
      <c r="BA33" s="115" t="s">
        <v>495</v>
      </c>
      <c r="BB33" s="111"/>
      <c r="BC33" s="111"/>
      <c r="BD33" s="111"/>
      <c r="BE33" s="628">
        <v>332500</v>
      </c>
      <c r="BF33" s="117" t="s">
        <v>162</v>
      </c>
      <c r="BG33" s="111"/>
      <c r="BH33" s="111"/>
      <c r="BI33" s="111"/>
      <c r="BJ33" s="114"/>
      <c r="BK33" s="414"/>
      <c r="BL33" s="111"/>
      <c r="BM33" s="111"/>
      <c r="BN33" s="111"/>
      <c r="BO33" s="111"/>
      <c r="BP33" s="160"/>
      <c r="BQ33" s="111"/>
      <c r="BR33" s="111"/>
      <c r="BS33" s="111"/>
      <c r="BT33" s="114">
        <v>500</v>
      </c>
      <c r="BU33" s="115" t="s">
        <v>495</v>
      </c>
      <c r="BV33" s="111"/>
      <c r="BW33" s="111"/>
      <c r="BX33" s="111">
        <v>62400</v>
      </c>
      <c r="BY33" s="452" t="s">
        <v>557</v>
      </c>
      <c r="BZ33" s="111"/>
      <c r="CA33" s="111"/>
      <c r="CB33" s="117"/>
      <c r="CC33" s="114">
        <v>0</v>
      </c>
      <c r="CD33" s="757">
        <f>+SUM(CE33:CE37)</f>
        <v>537119</v>
      </c>
      <c r="CE33" s="119">
        <f t="shared" si="0"/>
        <v>473511</v>
      </c>
    </row>
    <row r="34" spans="1:83" s="410" customFormat="1" ht="14.25" customHeight="1" x14ac:dyDescent="0.4">
      <c r="A34" s="818"/>
      <c r="B34" s="819"/>
      <c r="C34" s="120"/>
      <c r="D34" s="120"/>
      <c r="E34" s="120"/>
      <c r="F34" s="120"/>
      <c r="G34" s="120"/>
      <c r="H34" s="120"/>
      <c r="I34" s="120"/>
      <c r="J34" s="120"/>
      <c r="K34" s="120"/>
      <c r="L34" s="121"/>
      <c r="M34" s="122"/>
      <c r="N34" s="123" t="s">
        <v>163</v>
      </c>
      <c r="O34" s="120"/>
      <c r="P34" s="120"/>
      <c r="Q34" s="120"/>
      <c r="R34" s="120"/>
      <c r="S34" s="120"/>
      <c r="T34" s="120"/>
      <c r="U34" s="120"/>
      <c r="V34" s="124"/>
      <c r="W34" s="120"/>
      <c r="X34" s="120"/>
      <c r="Y34" s="120"/>
      <c r="Z34" s="120" t="s">
        <v>164</v>
      </c>
      <c r="AA34" s="120">
        <v>22260</v>
      </c>
      <c r="AB34" s="123" t="s">
        <v>165</v>
      </c>
      <c r="AC34" s="120"/>
      <c r="AD34" s="120"/>
      <c r="AE34" s="120"/>
      <c r="AF34" s="124">
        <v>5994</v>
      </c>
      <c r="AG34" s="123" t="s">
        <v>166</v>
      </c>
      <c r="AH34" s="120"/>
      <c r="AI34" s="120"/>
      <c r="AJ34" s="120"/>
      <c r="AK34" s="120"/>
      <c r="AL34" s="120"/>
      <c r="AM34" s="120"/>
      <c r="AN34" s="120"/>
      <c r="AO34" s="120"/>
      <c r="AP34" s="124"/>
      <c r="AQ34" s="120"/>
      <c r="AR34" s="123" t="s">
        <v>502</v>
      </c>
      <c r="AS34" s="120"/>
      <c r="AT34" s="120"/>
      <c r="AU34" s="120"/>
      <c r="AV34" s="120"/>
      <c r="AW34" s="120"/>
      <c r="AX34" s="121"/>
      <c r="AY34" s="125"/>
      <c r="AZ34" s="124"/>
      <c r="BA34" s="123"/>
      <c r="BB34" s="120"/>
      <c r="BC34" s="120"/>
      <c r="BD34" s="120"/>
      <c r="BE34" s="120">
        <v>0</v>
      </c>
      <c r="BF34" s="120"/>
      <c r="BG34" s="120"/>
      <c r="BH34" s="120"/>
      <c r="BI34" s="120"/>
      <c r="BJ34" s="124">
        <v>500</v>
      </c>
      <c r="BK34" s="123" t="s">
        <v>495</v>
      </c>
      <c r="BL34" s="120"/>
      <c r="BM34" s="120"/>
      <c r="BN34" s="120"/>
      <c r="BO34" s="120"/>
      <c r="BP34" s="120"/>
      <c r="BQ34" s="120">
        <v>0</v>
      </c>
      <c r="BR34" s="120"/>
      <c r="BS34" s="120"/>
      <c r="BT34" s="124"/>
      <c r="BU34" s="120"/>
      <c r="BV34" s="120"/>
      <c r="BW34" s="120"/>
      <c r="BX34" s="120"/>
      <c r="BY34" s="120"/>
      <c r="BZ34" s="126"/>
      <c r="CA34" s="126"/>
      <c r="CB34" s="120"/>
      <c r="CC34" s="120">
        <v>0</v>
      </c>
      <c r="CD34" s="811"/>
      <c r="CE34" s="127">
        <f t="shared" si="0"/>
        <v>28754</v>
      </c>
    </row>
    <row r="35" spans="1:83" s="410" customFormat="1" ht="14.25" customHeight="1" x14ac:dyDescent="0.4">
      <c r="A35" s="818"/>
      <c r="B35" s="819"/>
      <c r="C35" s="120"/>
      <c r="D35" s="120"/>
      <c r="E35" s="120"/>
      <c r="F35" s="120"/>
      <c r="G35" s="120"/>
      <c r="H35" s="120"/>
      <c r="I35" s="120"/>
      <c r="J35" s="120"/>
      <c r="K35" s="120"/>
      <c r="L35" s="121"/>
      <c r="M35" s="122"/>
      <c r="N35" s="120"/>
      <c r="O35" s="120"/>
      <c r="P35" s="120"/>
      <c r="Q35" s="120"/>
      <c r="R35" s="120"/>
      <c r="S35" s="120"/>
      <c r="T35" s="120"/>
      <c r="U35" s="120"/>
      <c r="V35" s="124"/>
      <c r="W35" s="120"/>
      <c r="X35" s="120"/>
      <c r="Y35" s="120"/>
      <c r="Z35" s="120"/>
      <c r="AA35" s="123" t="s">
        <v>167</v>
      </c>
      <c r="AB35" s="120"/>
      <c r="AC35" s="120"/>
      <c r="AD35" s="120"/>
      <c r="AE35" s="120"/>
      <c r="AF35" s="124">
        <v>4216</v>
      </c>
      <c r="AG35" s="123" t="s">
        <v>168</v>
      </c>
      <c r="AH35" s="120"/>
      <c r="AI35" s="120"/>
      <c r="AJ35" s="120"/>
      <c r="AK35" s="120"/>
      <c r="AL35" s="120"/>
      <c r="AM35" s="120"/>
      <c r="AN35" s="120"/>
      <c r="AO35" s="120"/>
      <c r="AP35" s="124"/>
      <c r="AQ35" s="120"/>
      <c r="AR35" s="120">
        <v>0</v>
      </c>
      <c r="AS35" s="120">
        <v>0</v>
      </c>
      <c r="AT35" s="120"/>
      <c r="AU35" s="120"/>
      <c r="AV35" s="120"/>
      <c r="AW35" s="120"/>
      <c r="AX35" s="121"/>
      <c r="AY35" s="125"/>
      <c r="AZ35" s="124">
        <v>5000</v>
      </c>
      <c r="BA35" s="123" t="s">
        <v>168</v>
      </c>
      <c r="BB35" s="120"/>
      <c r="BC35" s="120"/>
      <c r="BD35" s="120"/>
      <c r="BE35" s="120"/>
      <c r="BF35" s="123"/>
      <c r="BG35" s="120"/>
      <c r="BH35" s="120"/>
      <c r="BI35" s="120"/>
      <c r="BJ35" s="124"/>
      <c r="BK35" s="120"/>
      <c r="BL35" s="120"/>
      <c r="BM35" s="120"/>
      <c r="BN35" s="120"/>
      <c r="BO35" s="120"/>
      <c r="BP35" s="120"/>
      <c r="BQ35" s="120">
        <v>3000</v>
      </c>
      <c r="BR35" s="123" t="s">
        <v>168</v>
      </c>
      <c r="BS35" s="120"/>
      <c r="BT35" s="124"/>
      <c r="BU35" s="120"/>
      <c r="BV35" s="120"/>
      <c r="BW35" s="120">
        <v>3000</v>
      </c>
      <c r="BX35" s="123" t="s">
        <v>168</v>
      </c>
      <c r="BY35" s="120"/>
      <c r="BZ35" s="126"/>
      <c r="CA35" s="126"/>
      <c r="CB35" s="120"/>
      <c r="CC35" s="120">
        <v>15000</v>
      </c>
      <c r="CD35" s="811"/>
      <c r="CE35" s="127">
        <f t="shared" si="0"/>
        <v>30216</v>
      </c>
    </row>
    <row r="36" spans="1:83" s="410" customFormat="1" ht="14.25" customHeight="1" x14ac:dyDescent="0.4">
      <c r="A36" s="818"/>
      <c r="B36" s="819"/>
      <c r="C36" s="120"/>
      <c r="D36" s="120"/>
      <c r="E36" s="120"/>
      <c r="F36" s="120"/>
      <c r="G36" s="120"/>
      <c r="H36" s="120"/>
      <c r="I36" s="120"/>
      <c r="J36" s="120"/>
      <c r="K36" s="120"/>
      <c r="L36" s="121"/>
      <c r="M36" s="122"/>
      <c r="N36" s="120"/>
      <c r="O36" s="120"/>
      <c r="P36" s="120"/>
      <c r="Q36" s="120"/>
      <c r="R36" s="120"/>
      <c r="S36" s="120"/>
      <c r="T36" s="120"/>
      <c r="U36" s="120"/>
      <c r="V36" s="124"/>
      <c r="W36" s="120"/>
      <c r="X36" s="120"/>
      <c r="Y36" s="120"/>
      <c r="Z36" s="120"/>
      <c r="AA36" s="120">
        <v>310</v>
      </c>
      <c r="AB36" s="123" t="s">
        <v>169</v>
      </c>
      <c r="AC36" s="120"/>
      <c r="AD36" s="120"/>
      <c r="AE36" s="120"/>
      <c r="AF36" s="124">
        <v>2370</v>
      </c>
      <c r="AG36" s="123" t="s">
        <v>170</v>
      </c>
      <c r="AH36" s="120"/>
      <c r="AI36" s="120"/>
      <c r="AJ36" s="120"/>
      <c r="AK36" s="120"/>
      <c r="AL36" s="120"/>
      <c r="AM36" s="120"/>
      <c r="AN36" s="120"/>
      <c r="AO36" s="120"/>
      <c r="AP36" s="124"/>
      <c r="AQ36" s="120"/>
      <c r="AR36" s="120">
        <v>0</v>
      </c>
      <c r="AS36" s="120">
        <v>0</v>
      </c>
      <c r="AT36" s="120"/>
      <c r="AU36" s="120"/>
      <c r="AV36" s="120"/>
      <c r="AW36" s="120"/>
      <c r="AX36" s="121"/>
      <c r="AY36" s="125"/>
      <c r="AZ36" s="152"/>
      <c r="BA36" s="123"/>
      <c r="BB36" s="120"/>
      <c r="BC36" s="120"/>
      <c r="BD36" s="120"/>
      <c r="BE36" s="120">
        <v>0</v>
      </c>
      <c r="BF36" s="120"/>
      <c r="BG36" s="120"/>
      <c r="BH36" s="120"/>
      <c r="BI36" s="120"/>
      <c r="BJ36" s="124"/>
      <c r="BK36" s="120"/>
      <c r="BL36" s="120"/>
      <c r="BM36" s="120"/>
      <c r="BN36" s="120"/>
      <c r="BO36" s="120"/>
      <c r="BP36" s="120"/>
      <c r="BQ36" s="120">
        <v>0</v>
      </c>
      <c r="BR36" s="120"/>
      <c r="BS36" s="120"/>
      <c r="BT36" s="124"/>
      <c r="BU36" s="120"/>
      <c r="BV36" s="120"/>
      <c r="BW36" s="120"/>
      <c r="BX36" s="120"/>
      <c r="BY36" s="120"/>
      <c r="BZ36" s="120"/>
      <c r="CA36" s="120"/>
      <c r="CB36" s="120"/>
      <c r="CC36" s="120" t="s">
        <v>556</v>
      </c>
      <c r="CD36" s="811"/>
      <c r="CE36" s="127">
        <f t="shared" si="0"/>
        <v>2680</v>
      </c>
    </row>
    <row r="37" spans="1:83" s="410" customFormat="1" ht="14.25" customHeight="1" x14ac:dyDescent="0.4">
      <c r="A37" s="820"/>
      <c r="B37" s="821"/>
      <c r="C37" s="128"/>
      <c r="D37" s="128"/>
      <c r="E37" s="128"/>
      <c r="F37" s="128"/>
      <c r="G37" s="128"/>
      <c r="H37" s="128"/>
      <c r="I37" s="128"/>
      <c r="J37" s="128"/>
      <c r="K37" s="128"/>
      <c r="L37" s="129"/>
      <c r="M37" s="130"/>
      <c r="N37" s="128"/>
      <c r="O37" s="128"/>
      <c r="P37" s="128"/>
      <c r="Q37" s="128"/>
      <c r="R37" s="128"/>
      <c r="S37" s="128"/>
      <c r="T37" s="128"/>
      <c r="U37" s="128"/>
      <c r="V37" s="132"/>
      <c r="W37" s="128"/>
      <c r="X37" s="128"/>
      <c r="Y37" s="128"/>
      <c r="Z37" s="128"/>
      <c r="AA37" s="128"/>
      <c r="AB37" s="128"/>
      <c r="AC37" s="128"/>
      <c r="AD37" s="128"/>
      <c r="AE37" s="128"/>
      <c r="AF37" s="132">
        <v>1958</v>
      </c>
      <c r="AG37" s="131" t="s">
        <v>171</v>
      </c>
      <c r="AH37" s="128"/>
      <c r="AI37" s="128"/>
      <c r="AJ37" s="128"/>
      <c r="AK37" s="128"/>
      <c r="AL37" s="128"/>
      <c r="AM37" s="128"/>
      <c r="AN37" s="128"/>
      <c r="AO37" s="128" t="s">
        <v>509</v>
      </c>
      <c r="AP37" s="132"/>
      <c r="AQ37" s="128"/>
      <c r="AR37" s="131" t="s">
        <v>503</v>
      </c>
      <c r="AS37" s="128"/>
      <c r="AT37" s="128"/>
      <c r="AU37" s="128"/>
      <c r="AV37" s="128"/>
      <c r="AW37" s="128"/>
      <c r="AX37" s="129"/>
      <c r="AY37" s="153"/>
      <c r="AZ37" s="132"/>
      <c r="BA37" s="128"/>
      <c r="BB37" s="128"/>
      <c r="BC37" s="128"/>
      <c r="BD37" s="128"/>
      <c r="BE37" s="128">
        <v>0</v>
      </c>
      <c r="BF37" s="128"/>
      <c r="BG37" s="128"/>
      <c r="BH37" s="128"/>
      <c r="BI37" s="128"/>
      <c r="BJ37" s="132"/>
      <c r="BK37" s="128"/>
      <c r="BL37" s="128"/>
      <c r="BM37" s="128"/>
      <c r="BN37" s="128"/>
      <c r="BO37" s="128"/>
      <c r="BP37" s="128"/>
      <c r="BQ37" s="128">
        <v>0</v>
      </c>
      <c r="BR37" s="128"/>
      <c r="BS37" s="128"/>
      <c r="BT37" s="132"/>
      <c r="BU37" s="128"/>
      <c r="BV37" s="128"/>
      <c r="BW37" s="128"/>
      <c r="BX37" s="128"/>
      <c r="BY37" s="128"/>
      <c r="BZ37" s="128"/>
      <c r="CA37" s="128"/>
      <c r="CB37" s="128"/>
      <c r="CC37" s="128">
        <v>0</v>
      </c>
      <c r="CD37" s="815"/>
      <c r="CE37" s="101">
        <f t="shared" si="0"/>
        <v>1958</v>
      </c>
    </row>
    <row r="38" spans="1:83" s="410" customFormat="1" ht="14.25" customHeight="1" x14ac:dyDescent="0.4">
      <c r="A38" s="805" t="s">
        <v>172</v>
      </c>
      <c r="B38" s="806"/>
      <c r="C38" s="135"/>
      <c r="D38" s="135"/>
      <c r="E38" s="135"/>
      <c r="F38" s="135"/>
      <c r="G38" s="135"/>
      <c r="H38" s="135"/>
      <c r="I38" s="135"/>
      <c r="J38" s="135"/>
      <c r="K38" s="164">
        <v>3649</v>
      </c>
      <c r="L38" s="136"/>
      <c r="M38" s="137"/>
      <c r="N38" s="135">
        <v>395</v>
      </c>
      <c r="O38" s="139" t="s">
        <v>173</v>
      </c>
      <c r="P38" s="135"/>
      <c r="Q38" s="135"/>
      <c r="R38" s="135"/>
      <c r="S38" s="135"/>
      <c r="T38" s="135" t="s">
        <v>174</v>
      </c>
      <c r="U38" s="165">
        <v>3692</v>
      </c>
      <c r="V38" s="138"/>
      <c r="W38" s="135"/>
      <c r="X38" s="135"/>
      <c r="Y38" s="135"/>
      <c r="Z38" s="135"/>
      <c r="AA38" s="135"/>
      <c r="AB38" s="135"/>
      <c r="AC38" s="135"/>
      <c r="AD38" s="135"/>
      <c r="AE38" s="135"/>
      <c r="AF38" s="138">
        <v>1153</v>
      </c>
      <c r="AG38" s="166" t="s">
        <v>175</v>
      </c>
      <c r="AH38" s="135"/>
      <c r="AI38" s="135"/>
      <c r="AJ38" s="135"/>
      <c r="AK38" s="135"/>
      <c r="AL38" s="135"/>
      <c r="AM38" s="135">
        <v>2478</v>
      </c>
      <c r="AN38" s="135">
        <v>1698</v>
      </c>
      <c r="AO38" s="135">
        <v>5111</v>
      </c>
      <c r="AP38" s="138">
        <v>548</v>
      </c>
      <c r="AQ38" s="135">
        <v>4811</v>
      </c>
      <c r="AR38" s="135">
        <v>8364.7829621194542</v>
      </c>
      <c r="AS38" s="135">
        <v>9634.1604851639295</v>
      </c>
      <c r="AT38" s="135"/>
      <c r="AU38" s="135">
        <v>1752</v>
      </c>
      <c r="AV38" s="135">
        <v>4528</v>
      </c>
      <c r="AW38" s="135"/>
      <c r="AX38" s="136"/>
      <c r="AY38" s="140"/>
      <c r="AZ38" s="138"/>
      <c r="BA38" s="135"/>
      <c r="BB38" s="135"/>
      <c r="BC38" s="135"/>
      <c r="BD38" s="135"/>
      <c r="BE38" s="135">
        <v>20000</v>
      </c>
      <c r="BF38" s="135"/>
      <c r="BG38" s="135"/>
      <c r="BH38" s="135"/>
      <c r="BI38" s="135"/>
      <c r="BJ38" s="138"/>
      <c r="BK38" s="135"/>
      <c r="BL38" s="135"/>
      <c r="BM38" s="135"/>
      <c r="BN38" s="135"/>
      <c r="BO38" s="135"/>
      <c r="BP38" s="135"/>
      <c r="BQ38" s="135">
        <v>20000</v>
      </c>
      <c r="BR38" s="135"/>
      <c r="BS38" s="135"/>
      <c r="BT38" s="138"/>
      <c r="BU38" s="135"/>
      <c r="BV38" s="135"/>
      <c r="BW38" s="135"/>
      <c r="BX38" s="135"/>
      <c r="BY38" s="135"/>
      <c r="BZ38" s="135"/>
      <c r="CA38" s="135"/>
      <c r="CB38" s="135"/>
      <c r="CC38" s="135">
        <v>20000</v>
      </c>
      <c r="CD38" s="757">
        <f>+SUM(CE38:CE39)</f>
        <v>109499.94344728338</v>
      </c>
      <c r="CE38" s="142">
        <f t="shared" si="0"/>
        <v>107813.94344728338</v>
      </c>
    </row>
    <row r="39" spans="1:83" s="410" customFormat="1" ht="14.25" customHeight="1" x14ac:dyDescent="0.4">
      <c r="A39" s="813"/>
      <c r="B39" s="814"/>
      <c r="C39" s="143"/>
      <c r="D39" s="143"/>
      <c r="E39" s="143"/>
      <c r="F39" s="143"/>
      <c r="G39" s="143"/>
      <c r="H39" s="143"/>
      <c r="I39" s="143"/>
      <c r="J39" s="143"/>
      <c r="K39" s="591" t="s">
        <v>832</v>
      </c>
      <c r="L39" s="144"/>
      <c r="M39" s="145"/>
      <c r="N39" s="143"/>
      <c r="O39" s="143"/>
      <c r="P39" s="143"/>
      <c r="Q39" s="143"/>
      <c r="R39" s="143"/>
      <c r="S39" s="143"/>
      <c r="T39" s="143"/>
      <c r="U39" s="143"/>
      <c r="V39" s="146"/>
      <c r="W39" s="143"/>
      <c r="X39" s="143"/>
      <c r="Y39" s="143"/>
      <c r="Z39" s="143"/>
      <c r="AA39" s="143"/>
      <c r="AB39" s="143"/>
      <c r="AC39" s="143"/>
      <c r="AD39" s="143"/>
      <c r="AE39" s="143"/>
      <c r="AF39" s="146"/>
      <c r="AG39" s="143"/>
      <c r="AH39" s="143"/>
      <c r="AI39" s="143"/>
      <c r="AJ39" s="143"/>
      <c r="AK39" s="143"/>
      <c r="AL39" s="143"/>
      <c r="AM39" s="143" t="s">
        <v>573</v>
      </c>
      <c r="AN39" s="143"/>
      <c r="AO39" s="143"/>
      <c r="AP39" s="146"/>
      <c r="AQ39" s="143" t="s">
        <v>176</v>
      </c>
      <c r="AR39" s="143">
        <v>1642</v>
      </c>
      <c r="AS39" s="143">
        <v>44</v>
      </c>
      <c r="AT39" s="143"/>
      <c r="AU39" s="143"/>
      <c r="AV39" s="143"/>
      <c r="AW39" s="143"/>
      <c r="AX39" s="144"/>
      <c r="AY39" s="148"/>
      <c r="AZ39" s="146"/>
      <c r="BA39" s="143"/>
      <c r="BB39" s="143"/>
      <c r="BC39" s="143"/>
      <c r="BD39" s="143"/>
      <c r="BE39" s="147" t="s">
        <v>493</v>
      </c>
      <c r="BF39" s="143"/>
      <c r="BG39" s="143"/>
      <c r="BH39" s="143"/>
      <c r="BI39" s="143"/>
      <c r="BJ39" s="146"/>
      <c r="BK39" s="143"/>
      <c r="BL39" s="143"/>
      <c r="BM39" s="143"/>
      <c r="BN39" s="143"/>
      <c r="BO39" s="143"/>
      <c r="BP39" s="143"/>
      <c r="BQ39" s="147" t="s">
        <v>493</v>
      </c>
      <c r="BR39" s="143"/>
      <c r="BS39" s="143"/>
      <c r="BT39" s="146"/>
      <c r="BU39" s="143"/>
      <c r="BV39" s="143"/>
      <c r="BW39" s="143"/>
      <c r="BX39" s="143"/>
      <c r="BY39" s="143"/>
      <c r="BZ39" s="143"/>
      <c r="CA39" s="143"/>
      <c r="CB39" s="143"/>
      <c r="CC39" s="143" t="s">
        <v>494</v>
      </c>
      <c r="CD39" s="815"/>
      <c r="CE39" s="150">
        <f t="shared" si="0"/>
        <v>1686</v>
      </c>
    </row>
    <row r="40" spans="1:83" s="410" customFormat="1" ht="14.25" customHeight="1" x14ac:dyDescent="0.4">
      <c r="A40" s="805" t="s">
        <v>177</v>
      </c>
      <c r="B40" s="806"/>
      <c r="C40" s="116"/>
      <c r="D40" s="116"/>
      <c r="E40" s="116"/>
      <c r="F40" s="116"/>
      <c r="G40" s="116"/>
      <c r="H40" s="116"/>
      <c r="I40" s="116"/>
      <c r="J40" s="116"/>
      <c r="K40" s="116"/>
      <c r="L40" s="167"/>
      <c r="M40" s="110"/>
      <c r="N40" s="116"/>
      <c r="O40" s="116"/>
      <c r="P40" s="116"/>
      <c r="Q40" s="116"/>
      <c r="R40" s="116"/>
      <c r="S40" s="116"/>
      <c r="T40" s="116" t="s">
        <v>181</v>
      </c>
      <c r="U40" s="116">
        <v>2160</v>
      </c>
      <c r="V40" s="114"/>
      <c r="W40" s="116"/>
      <c r="X40" s="116"/>
      <c r="Y40" s="116"/>
      <c r="Z40" s="116"/>
      <c r="AA40" s="116"/>
      <c r="AB40" s="116">
        <v>317</v>
      </c>
      <c r="AC40" s="116">
        <v>38</v>
      </c>
      <c r="AD40" s="115"/>
      <c r="AE40" s="116"/>
      <c r="AF40" s="114">
        <v>6</v>
      </c>
      <c r="AG40" s="115" t="s">
        <v>179</v>
      </c>
      <c r="AH40" s="116"/>
      <c r="AI40" s="116"/>
      <c r="AJ40" s="116"/>
      <c r="AK40" s="116"/>
      <c r="AL40" s="116"/>
      <c r="AM40" s="116">
        <v>42</v>
      </c>
      <c r="AN40" s="116">
        <v>1334</v>
      </c>
      <c r="AO40" s="116"/>
      <c r="AP40" s="114"/>
      <c r="AQ40" s="116"/>
      <c r="AR40" s="116" t="s">
        <v>176</v>
      </c>
      <c r="AS40" s="116"/>
      <c r="AT40" s="116"/>
      <c r="AU40" s="116"/>
      <c r="AV40" s="116"/>
      <c r="AW40" s="116"/>
      <c r="AX40" s="167"/>
      <c r="AY40" s="118"/>
      <c r="AZ40" s="114"/>
      <c r="BA40" s="116"/>
      <c r="BB40" s="116"/>
      <c r="BC40" s="116"/>
      <c r="BD40" s="116"/>
      <c r="BE40" s="116">
        <v>0</v>
      </c>
      <c r="BF40" s="116"/>
      <c r="BG40" s="116"/>
      <c r="BH40" s="116"/>
      <c r="BI40" s="116"/>
      <c r="BJ40" s="114"/>
      <c r="BK40" s="116"/>
      <c r="BL40" s="116"/>
      <c r="BM40" s="116"/>
      <c r="BN40" s="116"/>
      <c r="BO40" s="116"/>
      <c r="BP40" s="116"/>
      <c r="BQ40" s="116">
        <v>0</v>
      </c>
      <c r="BR40" s="116"/>
      <c r="BS40" s="116"/>
      <c r="BT40" s="114"/>
      <c r="BU40" s="116"/>
      <c r="BV40" s="116"/>
      <c r="BW40" s="116"/>
      <c r="BX40" s="116"/>
      <c r="BY40" s="116"/>
      <c r="BZ40" s="116"/>
      <c r="CA40" s="116"/>
      <c r="CB40" s="116"/>
      <c r="CC40" s="116">
        <v>0</v>
      </c>
      <c r="CD40" s="757">
        <f>+SUM(CE40:CE49)</f>
        <v>18824</v>
      </c>
      <c r="CE40" s="119">
        <f t="shared" si="0"/>
        <v>3897</v>
      </c>
    </row>
    <row r="41" spans="1:83" s="410" customFormat="1" ht="14.25" customHeight="1" x14ac:dyDescent="0.4">
      <c r="A41" s="807"/>
      <c r="B41" s="808"/>
      <c r="C41" s="120"/>
      <c r="D41" s="120"/>
      <c r="E41" s="120"/>
      <c r="F41" s="120"/>
      <c r="G41" s="120"/>
      <c r="H41" s="120"/>
      <c r="I41" s="120"/>
      <c r="J41" s="120"/>
      <c r="K41" s="120"/>
      <c r="L41" s="121"/>
      <c r="M41" s="122"/>
      <c r="N41" s="123"/>
      <c r="O41" s="120"/>
      <c r="P41" s="120"/>
      <c r="Q41" s="120"/>
      <c r="R41" s="120"/>
      <c r="S41" s="120"/>
      <c r="T41" s="120" t="s">
        <v>184</v>
      </c>
      <c r="U41" s="120">
        <v>2529</v>
      </c>
      <c r="V41" s="124"/>
      <c r="W41" s="120"/>
      <c r="X41" s="120"/>
      <c r="Y41" s="120"/>
      <c r="Z41" s="120"/>
      <c r="AA41" s="120"/>
      <c r="AB41" s="120"/>
      <c r="AC41" s="120" t="s">
        <v>182</v>
      </c>
      <c r="AD41" s="120"/>
      <c r="AE41" s="120"/>
      <c r="AF41" s="124">
        <v>5779</v>
      </c>
      <c r="AG41" s="123" t="s">
        <v>183</v>
      </c>
      <c r="AH41" s="120"/>
      <c r="AI41" s="120"/>
      <c r="AJ41" s="120"/>
      <c r="AK41" s="120"/>
      <c r="AL41" s="120"/>
      <c r="AM41" s="120"/>
      <c r="AN41" s="120"/>
      <c r="AO41" s="120"/>
      <c r="AP41" s="124"/>
      <c r="AQ41" s="120"/>
      <c r="AR41" s="120"/>
      <c r="AS41" s="120"/>
      <c r="AT41" s="120"/>
      <c r="AU41" s="120"/>
      <c r="AV41" s="120"/>
      <c r="AW41" s="120"/>
      <c r="AX41" s="121"/>
      <c r="AY41" s="125"/>
      <c r="AZ41" s="124"/>
      <c r="BA41" s="120"/>
      <c r="BB41" s="120"/>
      <c r="BC41" s="120"/>
      <c r="BD41" s="120"/>
      <c r="BE41" s="120">
        <v>0</v>
      </c>
      <c r="BF41" s="120"/>
      <c r="BG41" s="120"/>
      <c r="BH41" s="120"/>
      <c r="BI41" s="120"/>
      <c r="BJ41" s="124"/>
      <c r="BK41" s="120"/>
      <c r="BL41" s="120"/>
      <c r="BM41" s="120"/>
      <c r="BN41" s="120"/>
      <c r="BO41" s="120"/>
      <c r="BP41" s="120"/>
      <c r="BQ41" s="120">
        <v>0</v>
      </c>
      <c r="BR41" s="120"/>
      <c r="BS41" s="120"/>
      <c r="BT41" s="124"/>
      <c r="BU41" s="120"/>
      <c r="BV41" s="120"/>
      <c r="BW41" s="120"/>
      <c r="BX41" s="120"/>
      <c r="BY41" s="120"/>
      <c r="BZ41" s="120"/>
      <c r="CA41" s="120"/>
      <c r="CB41" s="120"/>
      <c r="CC41" s="120">
        <v>0</v>
      </c>
      <c r="CD41" s="811"/>
      <c r="CE41" s="127">
        <f t="shared" si="0"/>
        <v>8308</v>
      </c>
    </row>
    <row r="42" spans="1:83" s="410" customFormat="1" ht="14.25" customHeight="1" x14ac:dyDescent="0.4">
      <c r="A42" s="807"/>
      <c r="B42" s="808"/>
      <c r="C42" s="120"/>
      <c r="D42" s="120"/>
      <c r="E42" s="120"/>
      <c r="F42" s="120"/>
      <c r="G42" s="120"/>
      <c r="H42" s="120"/>
      <c r="I42" s="120"/>
      <c r="J42" s="120"/>
      <c r="K42" s="120"/>
      <c r="L42" s="121"/>
      <c r="M42" s="122"/>
      <c r="N42" s="120"/>
      <c r="O42" s="120"/>
      <c r="P42" s="120"/>
      <c r="Q42" s="120"/>
      <c r="R42" s="120"/>
      <c r="S42" s="120"/>
      <c r="T42" s="120"/>
      <c r="U42" s="120">
        <v>326</v>
      </c>
      <c r="V42" s="152" t="s">
        <v>186</v>
      </c>
      <c r="W42" s="120"/>
      <c r="X42" s="120"/>
      <c r="Y42" s="120"/>
      <c r="Z42" s="120"/>
      <c r="AA42" s="120"/>
      <c r="AB42" s="120"/>
      <c r="AC42" s="120"/>
      <c r="AD42" s="120"/>
      <c r="AE42" s="120"/>
      <c r="AF42" s="124">
        <v>1113</v>
      </c>
      <c r="AG42" s="123" t="s">
        <v>185</v>
      </c>
      <c r="AH42" s="120"/>
      <c r="AI42" s="120"/>
      <c r="AJ42" s="120"/>
      <c r="AK42" s="120"/>
      <c r="AL42" s="120"/>
      <c r="AM42" s="120"/>
      <c r="AN42" s="120"/>
      <c r="AO42" s="120"/>
      <c r="AP42" s="124"/>
      <c r="AQ42" s="120"/>
      <c r="AR42" s="120"/>
      <c r="AS42" s="120"/>
      <c r="AT42" s="120"/>
      <c r="AU42" s="120"/>
      <c r="AV42" s="120"/>
      <c r="AW42" s="120"/>
      <c r="AX42" s="121"/>
      <c r="AY42" s="125"/>
      <c r="AZ42" s="124"/>
      <c r="BA42" s="120"/>
      <c r="BB42" s="120"/>
      <c r="BC42" s="120"/>
      <c r="BD42" s="120"/>
      <c r="BE42" s="120">
        <v>0</v>
      </c>
      <c r="BF42" s="120"/>
      <c r="BG42" s="120"/>
      <c r="BH42" s="120"/>
      <c r="BI42" s="120"/>
      <c r="BJ42" s="124"/>
      <c r="BK42" s="120"/>
      <c r="BL42" s="120"/>
      <c r="BM42" s="120"/>
      <c r="BN42" s="120"/>
      <c r="BO42" s="120"/>
      <c r="BP42" s="120"/>
      <c r="BQ42" s="120">
        <v>0</v>
      </c>
      <c r="BR42" s="120"/>
      <c r="BS42" s="120"/>
      <c r="BT42" s="124"/>
      <c r="BU42" s="120"/>
      <c r="BV42" s="120"/>
      <c r="BW42" s="120"/>
      <c r="BX42" s="120"/>
      <c r="BY42" s="120"/>
      <c r="BZ42" s="120"/>
      <c r="CA42" s="120"/>
      <c r="CB42" s="120"/>
      <c r="CC42" s="120">
        <v>0</v>
      </c>
      <c r="CD42" s="811"/>
      <c r="CE42" s="127">
        <f t="shared" si="0"/>
        <v>1439</v>
      </c>
    </row>
    <row r="43" spans="1:83" s="410" customFormat="1" ht="14.25" customHeight="1" x14ac:dyDescent="0.4">
      <c r="A43" s="807"/>
      <c r="B43" s="808"/>
      <c r="C43" s="120"/>
      <c r="D43" s="120"/>
      <c r="E43" s="120"/>
      <c r="F43" s="120"/>
      <c r="G43" s="120"/>
      <c r="H43" s="120"/>
      <c r="I43" s="120"/>
      <c r="J43" s="120"/>
      <c r="K43" s="120"/>
      <c r="L43" s="121"/>
      <c r="M43" s="122"/>
      <c r="N43" s="120"/>
      <c r="O43" s="120"/>
      <c r="P43" s="120"/>
      <c r="Q43" s="120"/>
      <c r="R43" s="120"/>
      <c r="S43" s="120"/>
      <c r="T43" s="120"/>
      <c r="U43" s="120"/>
      <c r="V43" s="152"/>
      <c r="W43" s="120"/>
      <c r="X43" s="120"/>
      <c r="Y43" s="120"/>
      <c r="Z43" s="120"/>
      <c r="AA43" s="120"/>
      <c r="AB43" s="120"/>
      <c r="AC43" s="120"/>
      <c r="AD43" s="120"/>
      <c r="AE43" s="120"/>
      <c r="AF43" s="124">
        <v>393</v>
      </c>
      <c r="AG43" s="123" t="s">
        <v>187</v>
      </c>
      <c r="AH43" s="120"/>
      <c r="AI43" s="120"/>
      <c r="AJ43" s="120"/>
      <c r="AK43" s="120"/>
      <c r="AL43" s="120"/>
      <c r="AM43" s="120"/>
      <c r="AN43" s="120"/>
      <c r="AO43" s="120"/>
      <c r="AP43" s="124"/>
      <c r="AQ43" s="120"/>
      <c r="AR43" s="120"/>
      <c r="AS43" s="120"/>
      <c r="AT43" s="120"/>
      <c r="AU43" s="120"/>
      <c r="AV43" s="120"/>
      <c r="AW43" s="120"/>
      <c r="AX43" s="121"/>
      <c r="AY43" s="125"/>
      <c r="AZ43" s="124"/>
      <c r="BA43" s="120"/>
      <c r="BB43" s="120"/>
      <c r="BC43" s="120"/>
      <c r="BD43" s="120"/>
      <c r="BE43" s="120">
        <v>0</v>
      </c>
      <c r="BF43" s="120"/>
      <c r="BG43" s="120"/>
      <c r="BH43" s="120"/>
      <c r="BI43" s="120"/>
      <c r="BJ43" s="124"/>
      <c r="BK43" s="120"/>
      <c r="BL43" s="120"/>
      <c r="BM43" s="120"/>
      <c r="BN43" s="120"/>
      <c r="BO43" s="120"/>
      <c r="BP43" s="120"/>
      <c r="BQ43" s="120">
        <v>0</v>
      </c>
      <c r="BR43" s="120"/>
      <c r="BS43" s="120"/>
      <c r="BT43" s="124"/>
      <c r="BU43" s="120"/>
      <c r="BV43" s="120"/>
      <c r="BW43" s="120"/>
      <c r="BX43" s="120"/>
      <c r="BY43" s="120"/>
      <c r="BZ43" s="120"/>
      <c r="CA43" s="120"/>
      <c r="CB43" s="120"/>
      <c r="CC43" s="120">
        <v>0</v>
      </c>
      <c r="CD43" s="811"/>
      <c r="CE43" s="127">
        <f t="shared" si="0"/>
        <v>393</v>
      </c>
    </row>
    <row r="44" spans="1:83" s="410" customFormat="1" ht="14.25" customHeight="1" x14ac:dyDescent="0.4">
      <c r="A44" s="807"/>
      <c r="B44" s="808"/>
      <c r="C44" s="120"/>
      <c r="D44" s="120"/>
      <c r="E44" s="120"/>
      <c r="F44" s="120"/>
      <c r="G44" s="120"/>
      <c r="H44" s="120"/>
      <c r="I44" s="120"/>
      <c r="J44" s="120"/>
      <c r="K44" s="120"/>
      <c r="L44" s="121"/>
      <c r="M44" s="122"/>
      <c r="N44" s="120"/>
      <c r="O44" s="120"/>
      <c r="P44" s="120"/>
      <c r="Q44" s="120"/>
      <c r="R44" s="120"/>
      <c r="S44" s="120"/>
      <c r="T44" s="120"/>
      <c r="U44" s="120"/>
      <c r="V44" s="124"/>
      <c r="W44" s="120"/>
      <c r="X44" s="120"/>
      <c r="Y44" s="120"/>
      <c r="Z44" s="120"/>
      <c r="AA44" s="120"/>
      <c r="AB44" s="120"/>
      <c r="AC44" s="120"/>
      <c r="AD44" s="120"/>
      <c r="AE44" s="120"/>
      <c r="AF44" s="124">
        <v>143</v>
      </c>
      <c r="AG44" s="123" t="s">
        <v>188</v>
      </c>
      <c r="AH44" s="120"/>
      <c r="AI44" s="120"/>
      <c r="AJ44" s="120"/>
      <c r="AK44" s="120"/>
      <c r="AL44" s="120"/>
      <c r="AM44" s="120"/>
      <c r="AN44" s="120"/>
      <c r="AO44" s="120"/>
      <c r="AP44" s="124"/>
      <c r="AQ44" s="120"/>
      <c r="AR44" s="120"/>
      <c r="AS44" s="120"/>
      <c r="AT44" s="120"/>
      <c r="AU44" s="120"/>
      <c r="AV44" s="120"/>
      <c r="AW44" s="120"/>
      <c r="AX44" s="121"/>
      <c r="AY44" s="125"/>
      <c r="AZ44" s="124"/>
      <c r="BA44" s="120"/>
      <c r="BB44" s="120"/>
      <c r="BC44" s="120"/>
      <c r="BD44" s="120"/>
      <c r="BE44" s="120">
        <v>0</v>
      </c>
      <c r="BF44" s="120"/>
      <c r="BG44" s="120"/>
      <c r="BH44" s="120"/>
      <c r="BI44" s="120"/>
      <c r="BJ44" s="124"/>
      <c r="BK44" s="120"/>
      <c r="BL44" s="120"/>
      <c r="BM44" s="120"/>
      <c r="BN44" s="120"/>
      <c r="BO44" s="120"/>
      <c r="BP44" s="120"/>
      <c r="BQ44" s="120">
        <v>0</v>
      </c>
      <c r="BR44" s="120"/>
      <c r="BS44" s="120"/>
      <c r="BT44" s="124"/>
      <c r="BU44" s="120"/>
      <c r="BV44" s="120"/>
      <c r="BW44" s="120"/>
      <c r="BX44" s="120"/>
      <c r="BY44" s="120"/>
      <c r="BZ44" s="120"/>
      <c r="CA44" s="120"/>
      <c r="CB44" s="120"/>
      <c r="CC44" s="120">
        <v>0</v>
      </c>
      <c r="CD44" s="811"/>
      <c r="CE44" s="127">
        <f t="shared" si="0"/>
        <v>143</v>
      </c>
    </row>
    <row r="45" spans="1:83" s="410" customFormat="1" ht="14.25" customHeight="1" x14ac:dyDescent="0.4">
      <c r="A45" s="807"/>
      <c r="B45" s="808"/>
      <c r="C45" s="120"/>
      <c r="D45" s="120"/>
      <c r="E45" s="120"/>
      <c r="F45" s="120"/>
      <c r="G45" s="120"/>
      <c r="H45" s="120"/>
      <c r="I45" s="120"/>
      <c r="J45" s="120"/>
      <c r="K45" s="120"/>
      <c r="L45" s="121"/>
      <c r="M45" s="122"/>
      <c r="N45" s="120"/>
      <c r="O45" s="120"/>
      <c r="P45" s="120"/>
      <c r="Q45" s="120"/>
      <c r="R45" s="120"/>
      <c r="S45" s="120"/>
      <c r="T45" s="120"/>
      <c r="U45" s="120"/>
      <c r="V45" s="124"/>
      <c r="W45" s="120"/>
      <c r="X45" s="120"/>
      <c r="Y45" s="120"/>
      <c r="Z45" s="120"/>
      <c r="AA45" s="120"/>
      <c r="AB45" s="120"/>
      <c r="AC45" s="120"/>
      <c r="AD45" s="120"/>
      <c r="AE45" s="120"/>
      <c r="AF45" s="124">
        <v>1753</v>
      </c>
      <c r="AG45" s="123" t="s">
        <v>189</v>
      </c>
      <c r="AH45" s="120"/>
      <c r="AI45" s="120"/>
      <c r="AJ45" s="120"/>
      <c r="AK45" s="120"/>
      <c r="AL45" s="120"/>
      <c r="AM45" s="120"/>
      <c r="AN45" s="120"/>
      <c r="AO45" s="120"/>
      <c r="AP45" s="124"/>
      <c r="AQ45" s="120"/>
      <c r="AR45" s="120"/>
      <c r="AS45" s="120"/>
      <c r="AT45" s="120"/>
      <c r="AU45" s="120"/>
      <c r="AV45" s="120"/>
      <c r="AW45" s="120"/>
      <c r="AX45" s="121"/>
      <c r="AY45" s="125"/>
      <c r="AZ45" s="124"/>
      <c r="BA45" s="120"/>
      <c r="BB45" s="120"/>
      <c r="BC45" s="120"/>
      <c r="BD45" s="120"/>
      <c r="BE45" s="120">
        <v>0</v>
      </c>
      <c r="BF45" s="120"/>
      <c r="BG45" s="120"/>
      <c r="BH45" s="120"/>
      <c r="BI45" s="120"/>
      <c r="BJ45" s="124"/>
      <c r="BK45" s="120"/>
      <c r="BL45" s="120"/>
      <c r="BM45" s="120"/>
      <c r="BN45" s="120"/>
      <c r="BO45" s="120"/>
      <c r="BP45" s="120"/>
      <c r="BQ45" s="120">
        <v>0</v>
      </c>
      <c r="BR45" s="120"/>
      <c r="BS45" s="120"/>
      <c r="BT45" s="124"/>
      <c r="BU45" s="120"/>
      <c r="BV45" s="120"/>
      <c r="BW45" s="120"/>
      <c r="BX45" s="120"/>
      <c r="BY45" s="120"/>
      <c r="BZ45" s="120"/>
      <c r="CA45" s="120"/>
      <c r="CB45" s="120"/>
      <c r="CC45" s="120">
        <v>0</v>
      </c>
      <c r="CD45" s="811"/>
      <c r="CE45" s="127">
        <f t="shared" si="0"/>
        <v>1753</v>
      </c>
    </row>
    <row r="46" spans="1:83" s="410" customFormat="1" ht="14.25" customHeight="1" x14ac:dyDescent="0.4">
      <c r="A46" s="807"/>
      <c r="B46" s="808"/>
      <c r="C46" s="120"/>
      <c r="D46" s="120"/>
      <c r="E46" s="120"/>
      <c r="F46" s="120"/>
      <c r="G46" s="120"/>
      <c r="H46" s="120"/>
      <c r="I46" s="120"/>
      <c r="J46" s="120"/>
      <c r="K46" s="120"/>
      <c r="L46" s="121"/>
      <c r="M46" s="122"/>
      <c r="N46" s="120"/>
      <c r="O46" s="120"/>
      <c r="P46" s="120"/>
      <c r="Q46" s="120"/>
      <c r="R46" s="120"/>
      <c r="S46" s="120"/>
      <c r="T46" s="120"/>
      <c r="U46" s="120"/>
      <c r="V46" s="124"/>
      <c r="W46" s="120"/>
      <c r="X46" s="120"/>
      <c r="Y46" s="120"/>
      <c r="Z46" s="120"/>
      <c r="AA46" s="120"/>
      <c r="AB46" s="120"/>
      <c r="AC46" s="120"/>
      <c r="AD46" s="120"/>
      <c r="AE46" s="120"/>
      <c r="AF46" s="124">
        <v>1780</v>
      </c>
      <c r="AG46" s="123" t="s">
        <v>190</v>
      </c>
      <c r="AH46" s="120"/>
      <c r="AI46" s="120"/>
      <c r="AJ46" s="120"/>
      <c r="AK46" s="120"/>
      <c r="AL46" s="120"/>
      <c r="AM46" s="120"/>
      <c r="AN46" s="120"/>
      <c r="AO46" s="120"/>
      <c r="AP46" s="124"/>
      <c r="AQ46" s="120"/>
      <c r="AR46" s="120"/>
      <c r="AS46" s="120"/>
      <c r="AT46" s="120"/>
      <c r="AU46" s="120"/>
      <c r="AV46" s="120"/>
      <c r="AW46" s="120"/>
      <c r="AX46" s="121"/>
      <c r="AY46" s="125"/>
      <c r="AZ46" s="124"/>
      <c r="BA46" s="120"/>
      <c r="BB46" s="120"/>
      <c r="BC46" s="120"/>
      <c r="BD46" s="120"/>
      <c r="BE46" s="120">
        <v>0</v>
      </c>
      <c r="BF46" s="120"/>
      <c r="BG46" s="120"/>
      <c r="BH46" s="120"/>
      <c r="BI46" s="120"/>
      <c r="BJ46" s="124"/>
      <c r="BK46" s="120"/>
      <c r="BL46" s="120"/>
      <c r="BM46" s="120"/>
      <c r="BN46" s="120"/>
      <c r="BO46" s="120"/>
      <c r="BP46" s="120"/>
      <c r="BQ46" s="120">
        <v>0</v>
      </c>
      <c r="BR46" s="120"/>
      <c r="BS46" s="120"/>
      <c r="BT46" s="124"/>
      <c r="BU46" s="120"/>
      <c r="BV46" s="120"/>
      <c r="BW46" s="120"/>
      <c r="BX46" s="120"/>
      <c r="BY46" s="120"/>
      <c r="BZ46" s="120"/>
      <c r="CA46" s="120"/>
      <c r="CB46" s="120"/>
      <c r="CC46" s="120">
        <v>0</v>
      </c>
      <c r="CD46" s="811"/>
      <c r="CE46" s="127">
        <f t="shared" si="0"/>
        <v>1780</v>
      </c>
    </row>
    <row r="47" spans="1:83" s="410" customFormat="1" ht="14.25" customHeight="1" x14ac:dyDescent="0.4">
      <c r="A47" s="807"/>
      <c r="B47" s="808"/>
      <c r="C47" s="120"/>
      <c r="D47" s="120"/>
      <c r="E47" s="120"/>
      <c r="F47" s="120"/>
      <c r="G47" s="120"/>
      <c r="H47" s="120"/>
      <c r="I47" s="120"/>
      <c r="J47" s="120"/>
      <c r="K47" s="120"/>
      <c r="L47" s="121"/>
      <c r="M47" s="122"/>
      <c r="N47" s="120"/>
      <c r="O47" s="120"/>
      <c r="P47" s="120"/>
      <c r="Q47" s="120"/>
      <c r="R47" s="120"/>
      <c r="S47" s="120"/>
      <c r="T47" s="120"/>
      <c r="U47" s="120"/>
      <c r="V47" s="124"/>
      <c r="W47" s="120"/>
      <c r="X47" s="120"/>
      <c r="Y47" s="120"/>
      <c r="Z47" s="120"/>
      <c r="AA47" s="120"/>
      <c r="AB47" s="120"/>
      <c r="AC47" s="120"/>
      <c r="AD47" s="120"/>
      <c r="AE47" s="120"/>
      <c r="AF47" s="124">
        <v>952</v>
      </c>
      <c r="AG47" s="123" t="s">
        <v>191</v>
      </c>
      <c r="AH47" s="120"/>
      <c r="AI47" s="120"/>
      <c r="AJ47" s="120"/>
      <c r="AK47" s="120"/>
      <c r="AL47" s="120"/>
      <c r="AM47" s="120"/>
      <c r="AN47" s="120"/>
      <c r="AO47" s="120"/>
      <c r="AP47" s="124"/>
      <c r="AQ47" s="120"/>
      <c r="AR47" s="120"/>
      <c r="AS47" s="120"/>
      <c r="AT47" s="120"/>
      <c r="AU47" s="120"/>
      <c r="AV47" s="120"/>
      <c r="AW47" s="120"/>
      <c r="AX47" s="121"/>
      <c r="AY47" s="125"/>
      <c r="AZ47" s="124"/>
      <c r="BA47" s="120"/>
      <c r="BB47" s="120"/>
      <c r="BC47" s="120"/>
      <c r="BD47" s="120"/>
      <c r="BE47" s="120">
        <v>0</v>
      </c>
      <c r="BF47" s="120"/>
      <c r="BG47" s="120"/>
      <c r="BH47" s="120"/>
      <c r="BI47" s="120"/>
      <c r="BJ47" s="124"/>
      <c r="BK47" s="120"/>
      <c r="BL47" s="120"/>
      <c r="BM47" s="120"/>
      <c r="BN47" s="120"/>
      <c r="BO47" s="120"/>
      <c r="BP47" s="120"/>
      <c r="BQ47" s="120">
        <v>0</v>
      </c>
      <c r="BR47" s="120"/>
      <c r="BS47" s="120"/>
      <c r="BT47" s="124"/>
      <c r="BU47" s="120"/>
      <c r="BV47" s="120"/>
      <c r="BW47" s="120"/>
      <c r="BX47" s="120"/>
      <c r="BY47" s="120"/>
      <c r="BZ47" s="120"/>
      <c r="CA47" s="120"/>
      <c r="CB47" s="120"/>
      <c r="CC47" s="120">
        <v>0</v>
      </c>
      <c r="CD47" s="811"/>
      <c r="CE47" s="127">
        <f t="shared" si="0"/>
        <v>952</v>
      </c>
    </row>
    <row r="48" spans="1:83" s="410" customFormat="1" ht="14.25" customHeight="1" x14ac:dyDescent="0.4">
      <c r="A48" s="807"/>
      <c r="B48" s="808"/>
      <c r="C48" s="120"/>
      <c r="D48" s="120"/>
      <c r="E48" s="120"/>
      <c r="F48" s="120"/>
      <c r="G48" s="120"/>
      <c r="H48" s="120"/>
      <c r="I48" s="120"/>
      <c r="J48" s="120"/>
      <c r="K48" s="120"/>
      <c r="L48" s="121"/>
      <c r="M48" s="122"/>
      <c r="N48" s="120"/>
      <c r="O48" s="120"/>
      <c r="P48" s="120"/>
      <c r="Q48" s="120"/>
      <c r="R48" s="120"/>
      <c r="S48" s="120"/>
      <c r="T48" s="120"/>
      <c r="U48" s="120"/>
      <c r="V48" s="124"/>
      <c r="W48" s="120"/>
      <c r="X48" s="120"/>
      <c r="Y48" s="120"/>
      <c r="Z48" s="120"/>
      <c r="AA48" s="120"/>
      <c r="AB48" s="120"/>
      <c r="AC48" s="120"/>
      <c r="AD48" s="120"/>
      <c r="AE48" s="120"/>
      <c r="AF48" s="124">
        <v>88</v>
      </c>
      <c r="AG48" s="123" t="s">
        <v>192</v>
      </c>
      <c r="AH48" s="120"/>
      <c r="AI48" s="120"/>
      <c r="AJ48" s="120"/>
      <c r="AK48" s="120"/>
      <c r="AL48" s="120"/>
      <c r="AM48" s="120"/>
      <c r="AN48" s="120"/>
      <c r="AO48" s="120"/>
      <c r="AP48" s="124"/>
      <c r="AQ48" s="120"/>
      <c r="AR48" s="120"/>
      <c r="AS48" s="120"/>
      <c r="AT48" s="120"/>
      <c r="AU48" s="120"/>
      <c r="AV48" s="120"/>
      <c r="AW48" s="120"/>
      <c r="AX48" s="121"/>
      <c r="AY48" s="125"/>
      <c r="AZ48" s="124"/>
      <c r="BA48" s="120"/>
      <c r="BB48" s="120"/>
      <c r="BC48" s="120"/>
      <c r="BD48" s="120"/>
      <c r="BE48" s="120">
        <v>0</v>
      </c>
      <c r="BF48" s="120"/>
      <c r="BG48" s="120"/>
      <c r="BH48" s="120"/>
      <c r="BI48" s="120"/>
      <c r="BJ48" s="124"/>
      <c r="BK48" s="120"/>
      <c r="BL48" s="120"/>
      <c r="BM48" s="120"/>
      <c r="BN48" s="120"/>
      <c r="BO48" s="120"/>
      <c r="BP48" s="120"/>
      <c r="BQ48" s="120">
        <v>0</v>
      </c>
      <c r="BR48" s="120"/>
      <c r="BS48" s="120"/>
      <c r="BT48" s="124"/>
      <c r="BU48" s="120"/>
      <c r="BV48" s="120"/>
      <c r="BW48" s="120"/>
      <c r="BX48" s="120"/>
      <c r="BY48" s="120"/>
      <c r="BZ48" s="120"/>
      <c r="CA48" s="120"/>
      <c r="CB48" s="120"/>
      <c r="CC48" s="120">
        <v>0</v>
      </c>
      <c r="CD48" s="811"/>
      <c r="CE48" s="127">
        <f t="shared" si="0"/>
        <v>88</v>
      </c>
    </row>
    <row r="49" spans="1:83" s="410" customFormat="1" ht="14.25" customHeight="1" thickBot="1" x14ac:dyDescent="0.45">
      <c r="A49" s="809"/>
      <c r="B49" s="810"/>
      <c r="C49" s="168"/>
      <c r="D49" s="168"/>
      <c r="E49" s="168"/>
      <c r="F49" s="168"/>
      <c r="G49" s="168"/>
      <c r="H49" s="168"/>
      <c r="I49" s="168"/>
      <c r="J49" s="168"/>
      <c r="K49" s="168"/>
      <c r="L49" s="169"/>
      <c r="M49" s="134"/>
      <c r="N49" s="168"/>
      <c r="O49" s="168"/>
      <c r="P49" s="168"/>
      <c r="Q49" s="168"/>
      <c r="R49" s="168"/>
      <c r="S49" s="168"/>
      <c r="T49" s="168"/>
      <c r="U49" s="168"/>
      <c r="V49" s="170"/>
      <c r="W49" s="168"/>
      <c r="X49" s="168"/>
      <c r="Y49" s="168"/>
      <c r="Z49" s="168"/>
      <c r="AA49" s="168"/>
      <c r="AB49" s="168"/>
      <c r="AC49" s="168"/>
      <c r="AD49" s="168"/>
      <c r="AE49" s="168"/>
      <c r="AF49" s="170">
        <v>71</v>
      </c>
      <c r="AG49" s="171" t="s">
        <v>193</v>
      </c>
      <c r="AH49" s="168"/>
      <c r="AI49" s="168"/>
      <c r="AJ49" s="168"/>
      <c r="AK49" s="168"/>
      <c r="AL49" s="168"/>
      <c r="AM49" s="168"/>
      <c r="AN49" s="168"/>
      <c r="AO49" s="168"/>
      <c r="AP49" s="170"/>
      <c r="AQ49" s="168"/>
      <c r="AR49" s="168"/>
      <c r="AS49" s="168"/>
      <c r="AT49" s="168"/>
      <c r="AU49" s="168"/>
      <c r="AV49" s="168"/>
      <c r="AW49" s="168"/>
      <c r="AX49" s="169"/>
      <c r="AY49" s="172"/>
      <c r="AZ49" s="170"/>
      <c r="BA49" s="168"/>
      <c r="BB49" s="168"/>
      <c r="BC49" s="168"/>
      <c r="BD49" s="168"/>
      <c r="BE49" s="168">
        <v>0</v>
      </c>
      <c r="BF49" s="168"/>
      <c r="BG49" s="168"/>
      <c r="BH49" s="168"/>
      <c r="BI49" s="168"/>
      <c r="BJ49" s="170"/>
      <c r="BK49" s="168"/>
      <c r="BL49" s="168"/>
      <c r="BM49" s="168"/>
      <c r="BN49" s="168"/>
      <c r="BO49" s="168"/>
      <c r="BP49" s="168"/>
      <c r="BQ49" s="168">
        <v>0</v>
      </c>
      <c r="BR49" s="168"/>
      <c r="BS49" s="168"/>
      <c r="BT49" s="170"/>
      <c r="BU49" s="168"/>
      <c r="BV49" s="168"/>
      <c r="BW49" s="168"/>
      <c r="BX49" s="168"/>
      <c r="BY49" s="168"/>
      <c r="BZ49" s="168"/>
      <c r="CA49" s="168"/>
      <c r="CB49" s="168"/>
      <c r="CC49" s="168">
        <v>0</v>
      </c>
      <c r="CD49" s="812"/>
      <c r="CE49" s="119">
        <f t="shared" si="0"/>
        <v>71</v>
      </c>
    </row>
    <row r="50" spans="1:83" s="410" customFormat="1" ht="14.25" customHeight="1" x14ac:dyDescent="0.4">
      <c r="A50" s="779" t="s">
        <v>194</v>
      </c>
      <c r="B50" s="780"/>
      <c r="C50" s="173"/>
      <c r="D50" s="173"/>
      <c r="E50" s="173"/>
      <c r="F50" s="173"/>
      <c r="G50" s="173"/>
      <c r="H50" s="173"/>
      <c r="I50" s="173"/>
      <c r="J50" s="173"/>
      <c r="K50" s="173"/>
      <c r="L50" s="174"/>
      <c r="M50" s="175"/>
      <c r="N50" s="173"/>
      <c r="O50" s="173"/>
      <c r="P50" s="173"/>
      <c r="Q50" s="173"/>
      <c r="R50" s="173"/>
      <c r="S50" s="173"/>
      <c r="T50" s="173"/>
      <c r="U50" s="173"/>
      <c r="V50" s="176"/>
      <c r="W50" s="173"/>
      <c r="X50" s="173"/>
      <c r="Y50" s="173"/>
      <c r="Z50" s="173"/>
      <c r="AA50" s="173"/>
      <c r="AB50" s="173"/>
      <c r="AC50" s="173"/>
      <c r="AD50" s="173"/>
      <c r="AE50" s="173"/>
      <c r="AF50" s="176"/>
      <c r="AG50" s="173"/>
      <c r="AH50" s="173"/>
      <c r="AI50" s="173"/>
      <c r="AJ50" s="173"/>
      <c r="AK50" s="173"/>
      <c r="AL50" s="173"/>
      <c r="AM50" s="173"/>
      <c r="AN50" s="173"/>
      <c r="AO50" s="173"/>
      <c r="AP50" s="176"/>
      <c r="AQ50" s="173"/>
      <c r="AR50" s="173"/>
      <c r="AS50" s="173"/>
      <c r="AT50" s="173"/>
      <c r="AU50" s="173"/>
      <c r="AV50" s="173"/>
      <c r="AW50" s="173"/>
      <c r="AX50" s="174"/>
      <c r="AY50" s="177"/>
      <c r="AZ50" s="176"/>
      <c r="BA50" s="173"/>
      <c r="BB50" s="173"/>
      <c r="BC50" s="173"/>
      <c r="BD50" s="173"/>
      <c r="BE50" s="173">
        <v>0</v>
      </c>
      <c r="BF50" s="173"/>
      <c r="BG50" s="173"/>
      <c r="BH50" s="173"/>
      <c r="BI50" s="173"/>
      <c r="BJ50" s="176"/>
      <c r="BK50" s="173"/>
      <c r="BL50" s="173"/>
      <c r="BM50" s="173"/>
      <c r="BN50" s="173"/>
      <c r="BO50" s="173"/>
      <c r="BP50" s="173"/>
      <c r="BQ50" s="173">
        <v>0</v>
      </c>
      <c r="BR50" s="173"/>
      <c r="BS50" s="173"/>
      <c r="BT50" s="176"/>
      <c r="BU50" s="173"/>
      <c r="BV50" s="173"/>
      <c r="BW50" s="173"/>
      <c r="BX50" s="173"/>
      <c r="BY50" s="173"/>
      <c r="BZ50" s="173"/>
      <c r="CA50" s="173"/>
      <c r="CB50" s="173"/>
      <c r="CC50" s="173">
        <v>0</v>
      </c>
      <c r="CD50" s="178"/>
      <c r="CE50" s="178">
        <f>SUM(D50:CD50)</f>
        <v>0</v>
      </c>
    </row>
    <row r="51" spans="1:83" s="410" customFormat="1" ht="14.25" customHeight="1" x14ac:dyDescent="0.4">
      <c r="A51" s="751" t="s">
        <v>195</v>
      </c>
      <c r="B51" s="752"/>
      <c r="C51" s="135"/>
      <c r="D51" s="135"/>
      <c r="E51" s="135"/>
      <c r="F51" s="135"/>
      <c r="G51" s="135"/>
      <c r="H51" s="135"/>
      <c r="I51" s="135"/>
      <c r="J51" s="135"/>
      <c r="K51" s="135"/>
      <c r="L51" s="136"/>
      <c r="M51" s="137"/>
      <c r="N51" s="135"/>
      <c r="O51" s="135"/>
      <c r="P51" s="135"/>
      <c r="Q51" s="135"/>
      <c r="R51" s="135"/>
      <c r="S51" s="135"/>
      <c r="T51" s="135"/>
      <c r="U51" s="135"/>
      <c r="V51" s="138"/>
      <c r="W51" s="135"/>
      <c r="X51" s="135"/>
      <c r="Y51" s="135"/>
      <c r="Z51" s="135"/>
      <c r="AA51" s="135"/>
      <c r="AB51" s="135"/>
      <c r="AC51" s="135"/>
      <c r="AD51" s="135" t="s">
        <v>196</v>
      </c>
      <c r="AE51" s="135">
        <v>3234</v>
      </c>
      <c r="AF51" s="138">
        <v>935</v>
      </c>
      <c r="AG51" s="139" t="s">
        <v>197</v>
      </c>
      <c r="AH51" s="135"/>
      <c r="AI51" s="135"/>
      <c r="AJ51" s="135"/>
      <c r="AK51" s="135"/>
      <c r="AL51" s="135"/>
      <c r="AM51" s="135"/>
      <c r="AN51" s="135"/>
      <c r="AO51" s="135"/>
      <c r="AP51" s="138"/>
      <c r="AQ51" s="135"/>
      <c r="AR51" s="135"/>
      <c r="AS51" s="135"/>
      <c r="AT51" s="135"/>
      <c r="AU51" s="135"/>
      <c r="AV51" s="135"/>
      <c r="AW51" s="135"/>
      <c r="AX51" s="136"/>
      <c r="AY51" s="140"/>
      <c r="AZ51" s="138"/>
      <c r="BA51" s="135"/>
      <c r="BB51" s="135"/>
      <c r="BC51" s="135"/>
      <c r="BD51" s="135"/>
      <c r="BE51" s="135">
        <v>0</v>
      </c>
      <c r="BF51" s="135"/>
      <c r="BG51" s="135"/>
      <c r="BH51" s="135"/>
      <c r="BI51" s="135"/>
      <c r="BJ51" s="138"/>
      <c r="BK51" s="135"/>
      <c r="BL51" s="135"/>
      <c r="BM51" s="135"/>
      <c r="BN51" s="135"/>
      <c r="BO51" s="135"/>
      <c r="BP51" s="135"/>
      <c r="BQ51" s="135">
        <v>0</v>
      </c>
      <c r="BR51" s="135"/>
      <c r="BS51" s="135"/>
      <c r="BT51" s="138"/>
      <c r="BU51" s="135"/>
      <c r="BV51" s="135"/>
      <c r="BW51" s="135"/>
      <c r="BX51" s="135"/>
      <c r="BY51" s="135"/>
      <c r="BZ51" s="135"/>
      <c r="CA51" s="135"/>
      <c r="CB51" s="135"/>
      <c r="CC51" s="135">
        <v>0</v>
      </c>
      <c r="CD51" s="757">
        <f>+SUM(CE51:CE52)</f>
        <v>9793</v>
      </c>
      <c r="CE51" s="142">
        <f>SUM($D51:$CC51)</f>
        <v>4169</v>
      </c>
    </row>
    <row r="52" spans="1:83" s="410" customFormat="1" ht="14.25" customHeight="1" x14ac:dyDescent="0.4">
      <c r="A52" s="755"/>
      <c r="B52" s="756"/>
      <c r="C52" s="143"/>
      <c r="D52" s="143"/>
      <c r="E52" s="143"/>
      <c r="F52" s="143"/>
      <c r="G52" s="143"/>
      <c r="H52" s="143"/>
      <c r="I52" s="143"/>
      <c r="J52" s="143"/>
      <c r="K52" s="143"/>
      <c r="L52" s="144"/>
      <c r="M52" s="145"/>
      <c r="N52" s="143"/>
      <c r="O52" s="143"/>
      <c r="P52" s="143"/>
      <c r="Q52" s="143"/>
      <c r="R52" s="143"/>
      <c r="S52" s="143"/>
      <c r="T52" s="143"/>
      <c r="U52" s="143"/>
      <c r="V52" s="146"/>
      <c r="W52" s="143"/>
      <c r="X52" s="143"/>
      <c r="Y52" s="143"/>
      <c r="Z52" s="147" t="s">
        <v>198</v>
      </c>
      <c r="AA52" s="143"/>
      <c r="AB52" s="143"/>
      <c r="AC52" s="143"/>
      <c r="AD52" s="143" t="s">
        <v>199</v>
      </c>
      <c r="AE52" s="143">
        <v>4989</v>
      </c>
      <c r="AF52" s="146">
        <v>635</v>
      </c>
      <c r="AG52" s="147" t="s">
        <v>200</v>
      </c>
      <c r="AH52" s="143"/>
      <c r="AI52" s="143"/>
      <c r="AJ52" s="143"/>
      <c r="AK52" s="143"/>
      <c r="AL52" s="143"/>
      <c r="AM52" s="143"/>
      <c r="AN52" s="143"/>
      <c r="AO52" s="143"/>
      <c r="AP52" s="146"/>
      <c r="AQ52" s="143"/>
      <c r="AR52" s="143"/>
      <c r="AS52" s="143"/>
      <c r="AT52" s="143"/>
      <c r="AU52" s="143"/>
      <c r="AV52" s="143"/>
      <c r="AW52" s="143"/>
      <c r="AX52" s="144"/>
      <c r="AY52" s="148"/>
      <c r="AZ52" s="146"/>
      <c r="BA52" s="143"/>
      <c r="BB52" s="143"/>
      <c r="BC52" s="143"/>
      <c r="BD52" s="143"/>
      <c r="BE52" s="143">
        <v>0</v>
      </c>
      <c r="BF52" s="143"/>
      <c r="BG52" s="143"/>
      <c r="BH52" s="143"/>
      <c r="BI52" s="143"/>
      <c r="BJ52" s="146"/>
      <c r="BK52" s="143"/>
      <c r="BL52" s="143"/>
      <c r="BM52" s="143"/>
      <c r="BN52" s="143"/>
      <c r="BO52" s="143"/>
      <c r="BP52" s="143"/>
      <c r="BQ52" s="143">
        <v>0</v>
      </c>
      <c r="BR52" s="143"/>
      <c r="BS52" s="143"/>
      <c r="BT52" s="146"/>
      <c r="BU52" s="143"/>
      <c r="BV52" s="143"/>
      <c r="BW52" s="143"/>
      <c r="BX52" s="143"/>
      <c r="BY52" s="143"/>
      <c r="BZ52" s="143"/>
      <c r="CA52" s="143"/>
      <c r="CB52" s="143"/>
      <c r="CC52" s="143">
        <v>0</v>
      </c>
      <c r="CD52" s="773"/>
      <c r="CE52" s="150">
        <f>SUM($D52:$CC52)</f>
        <v>5624</v>
      </c>
    </row>
    <row r="53" spans="1:83" s="410" customFormat="1" ht="14.25" customHeight="1" x14ac:dyDescent="0.4">
      <c r="A53" s="751" t="s">
        <v>201</v>
      </c>
      <c r="B53" s="752"/>
      <c r="C53" s="135"/>
      <c r="D53" s="135"/>
      <c r="E53" s="135"/>
      <c r="F53" s="135"/>
      <c r="G53" s="135"/>
      <c r="H53" s="135"/>
      <c r="I53" s="135"/>
      <c r="J53" s="135"/>
      <c r="K53" s="135"/>
      <c r="L53" s="136"/>
      <c r="M53" s="137"/>
      <c r="N53" s="135"/>
      <c r="O53" s="135"/>
      <c r="P53" s="135"/>
      <c r="Q53" s="135"/>
      <c r="R53" s="135"/>
      <c r="S53" s="135"/>
      <c r="T53" s="135"/>
      <c r="U53" s="141"/>
      <c r="V53" s="138"/>
      <c r="W53" s="135"/>
      <c r="X53" s="135"/>
      <c r="Y53" s="135">
        <v>450</v>
      </c>
      <c r="Z53" s="135">
        <v>288</v>
      </c>
      <c r="AA53" s="135">
        <v>412</v>
      </c>
      <c r="AB53" s="135">
        <v>2622</v>
      </c>
      <c r="AC53" s="135">
        <v>466</v>
      </c>
      <c r="AD53" s="135">
        <v>346</v>
      </c>
      <c r="AE53" s="135">
        <v>196</v>
      </c>
      <c r="AF53" s="138">
        <v>868</v>
      </c>
      <c r="AG53" s="135">
        <v>347</v>
      </c>
      <c r="AH53" s="135">
        <v>252</v>
      </c>
      <c r="AI53" s="135">
        <v>822</v>
      </c>
      <c r="AJ53" s="135"/>
      <c r="AK53" s="135">
        <v>1210</v>
      </c>
      <c r="AL53" s="135">
        <v>1526</v>
      </c>
      <c r="AM53" s="135"/>
      <c r="AN53" s="135"/>
      <c r="AO53" s="135"/>
      <c r="AP53" s="138">
        <v>3800</v>
      </c>
      <c r="AQ53" s="135"/>
      <c r="AR53" s="135"/>
      <c r="AS53" s="135"/>
      <c r="AT53" s="135"/>
      <c r="AU53" s="135"/>
      <c r="AV53" s="135"/>
      <c r="AW53" s="135"/>
      <c r="AX53" s="136"/>
      <c r="AY53" s="140"/>
      <c r="AZ53" s="138">
        <v>1000</v>
      </c>
      <c r="BA53" s="135">
        <v>1000</v>
      </c>
      <c r="BB53" s="135">
        <v>1000</v>
      </c>
      <c r="BC53" s="135">
        <v>1000</v>
      </c>
      <c r="BD53" s="135">
        <v>1000</v>
      </c>
      <c r="BE53" s="135">
        <v>1000</v>
      </c>
      <c r="BF53" s="135">
        <v>1000</v>
      </c>
      <c r="BG53" s="135">
        <v>1000</v>
      </c>
      <c r="BH53" s="135">
        <v>1000</v>
      </c>
      <c r="BI53" s="135">
        <v>1000</v>
      </c>
      <c r="BJ53" s="138">
        <v>1000</v>
      </c>
      <c r="BK53" s="135">
        <v>1000</v>
      </c>
      <c r="BL53" s="135">
        <v>1000</v>
      </c>
      <c r="BM53" s="135">
        <v>1000</v>
      </c>
      <c r="BN53" s="135">
        <v>1000</v>
      </c>
      <c r="BO53" s="135">
        <v>1000</v>
      </c>
      <c r="BP53" s="135">
        <v>1000</v>
      </c>
      <c r="BQ53" s="135">
        <v>1000</v>
      </c>
      <c r="BR53" s="135">
        <v>1000</v>
      </c>
      <c r="BS53" s="135">
        <v>1000</v>
      </c>
      <c r="BT53" s="138">
        <v>1000</v>
      </c>
      <c r="BU53" s="135">
        <v>1000</v>
      </c>
      <c r="BV53" s="135">
        <v>1000</v>
      </c>
      <c r="BW53" s="135">
        <v>1000</v>
      </c>
      <c r="BX53" s="135">
        <v>1000</v>
      </c>
      <c r="BY53" s="135">
        <v>1000</v>
      </c>
      <c r="BZ53" s="135">
        <v>1000</v>
      </c>
      <c r="CA53" s="135">
        <v>1000</v>
      </c>
      <c r="CB53" s="135">
        <v>1000</v>
      </c>
      <c r="CC53" s="135">
        <v>1000</v>
      </c>
      <c r="CD53" s="757">
        <f>+SUM(CE53:CE54)</f>
        <v>43949</v>
      </c>
      <c r="CE53" s="142">
        <f>SUM($D53:$CC53)</f>
        <v>43605</v>
      </c>
    </row>
    <row r="54" spans="1:83" s="410" customFormat="1" ht="14.25" customHeight="1" thickBot="1" x14ac:dyDescent="0.45">
      <c r="A54" s="809"/>
      <c r="B54" s="810"/>
      <c r="C54" s="179"/>
      <c r="D54" s="179"/>
      <c r="E54" s="179"/>
      <c r="F54" s="179"/>
      <c r="G54" s="179"/>
      <c r="H54" s="179"/>
      <c r="I54" s="179"/>
      <c r="J54" s="179"/>
      <c r="K54" s="179"/>
      <c r="L54" s="180"/>
      <c r="M54" s="181"/>
      <c r="N54" s="179"/>
      <c r="O54" s="179"/>
      <c r="P54" s="179"/>
      <c r="Q54" s="179"/>
      <c r="R54" s="179"/>
      <c r="S54" s="179"/>
      <c r="T54" s="179"/>
      <c r="U54" s="179"/>
      <c r="V54" s="182"/>
      <c r="W54" s="179"/>
      <c r="X54" s="179"/>
      <c r="Y54" s="179"/>
      <c r="Z54" s="179"/>
      <c r="AA54" s="179"/>
      <c r="AB54" s="179"/>
      <c r="AC54" s="179"/>
      <c r="AD54" s="179"/>
      <c r="AE54" s="179"/>
      <c r="AF54" s="182">
        <v>344</v>
      </c>
      <c r="AG54" s="183" t="s">
        <v>203</v>
      </c>
      <c r="AH54" s="179"/>
      <c r="AI54" s="179"/>
      <c r="AJ54" s="179"/>
      <c r="AK54" s="179"/>
      <c r="AL54" s="179"/>
      <c r="AM54" s="179"/>
      <c r="AN54" s="179"/>
      <c r="AO54" s="179"/>
      <c r="AP54" s="182"/>
      <c r="AQ54" s="179"/>
      <c r="AR54" s="179"/>
      <c r="AS54" s="179"/>
      <c r="AT54" s="179"/>
      <c r="AU54" s="179"/>
      <c r="AV54" s="179"/>
      <c r="AW54" s="183"/>
      <c r="AX54" s="180"/>
      <c r="AY54" s="184"/>
      <c r="AZ54" s="182"/>
      <c r="BA54" s="179"/>
      <c r="BB54" s="179"/>
      <c r="BC54" s="179"/>
      <c r="BD54" s="179"/>
      <c r="BE54" s="179">
        <v>0</v>
      </c>
      <c r="BF54" s="179"/>
      <c r="BG54" s="179"/>
      <c r="BH54" s="179"/>
      <c r="BI54" s="179"/>
      <c r="BJ54" s="182"/>
      <c r="BK54" s="179"/>
      <c r="BL54" s="179"/>
      <c r="BM54" s="179"/>
      <c r="BN54" s="179"/>
      <c r="BO54" s="179"/>
      <c r="BP54" s="179"/>
      <c r="BQ54" s="179">
        <v>0</v>
      </c>
      <c r="BR54" s="179"/>
      <c r="BS54" s="179"/>
      <c r="BT54" s="182"/>
      <c r="BU54" s="179"/>
      <c r="BV54" s="179"/>
      <c r="BW54" s="179"/>
      <c r="BX54" s="179"/>
      <c r="BY54" s="179"/>
      <c r="BZ54" s="179"/>
      <c r="CA54" s="179"/>
      <c r="CB54" s="179"/>
      <c r="CC54" s="179">
        <v>0</v>
      </c>
      <c r="CD54" s="778"/>
      <c r="CE54" s="185">
        <f>SUM($D54:$CC54)</f>
        <v>344</v>
      </c>
    </row>
    <row r="55" spans="1:83" s="410" customFormat="1" ht="14.25" customHeight="1" x14ac:dyDescent="0.4">
      <c r="A55" s="779" t="s">
        <v>204</v>
      </c>
      <c r="B55" s="780"/>
      <c r="C55" s="173"/>
      <c r="D55" s="173"/>
      <c r="E55" s="173"/>
      <c r="F55" s="173"/>
      <c r="G55" s="173"/>
      <c r="H55" s="173"/>
      <c r="I55" s="173"/>
      <c r="J55" s="173"/>
      <c r="K55" s="173"/>
      <c r="L55" s="174"/>
      <c r="M55" s="175"/>
      <c r="N55" s="173"/>
      <c r="O55" s="173"/>
      <c r="P55" s="173"/>
      <c r="Q55" s="173"/>
      <c r="R55" s="173"/>
      <c r="S55" s="173"/>
      <c r="T55" s="173"/>
      <c r="U55" s="173"/>
      <c r="V55" s="176"/>
      <c r="W55" s="173"/>
      <c r="X55" s="173"/>
      <c r="Y55" s="173"/>
      <c r="Z55" s="173"/>
      <c r="AA55" s="173"/>
      <c r="AB55" s="173"/>
      <c r="AC55" s="173"/>
      <c r="AD55" s="173"/>
      <c r="AE55" s="173"/>
      <c r="AF55" s="176"/>
      <c r="AG55" s="173"/>
      <c r="AH55" s="173"/>
      <c r="AI55" s="173"/>
      <c r="AJ55" s="173"/>
      <c r="AK55" s="173"/>
      <c r="AL55" s="173"/>
      <c r="AM55" s="173"/>
      <c r="AN55" s="173"/>
      <c r="AO55" s="173"/>
      <c r="AP55" s="176"/>
      <c r="AQ55" s="173"/>
      <c r="AR55" s="173"/>
      <c r="AS55" s="173"/>
      <c r="AT55" s="173"/>
      <c r="AU55" s="173"/>
      <c r="AV55" s="173"/>
      <c r="AW55" s="173"/>
      <c r="AX55" s="174"/>
      <c r="AY55" s="177"/>
      <c r="AZ55" s="176"/>
      <c r="BA55" s="173"/>
      <c r="BB55" s="173"/>
      <c r="BC55" s="173"/>
      <c r="BD55" s="173"/>
      <c r="BE55" s="173">
        <v>0</v>
      </c>
      <c r="BF55" s="173"/>
      <c r="BG55" s="173"/>
      <c r="BH55" s="173"/>
      <c r="BI55" s="173"/>
      <c r="BJ55" s="176"/>
      <c r="BK55" s="173"/>
      <c r="BL55" s="173"/>
      <c r="BM55" s="173"/>
      <c r="BN55" s="173"/>
      <c r="BO55" s="173"/>
      <c r="BP55" s="173"/>
      <c r="BQ55" s="173">
        <v>0</v>
      </c>
      <c r="BR55" s="173"/>
      <c r="BS55" s="173"/>
      <c r="BT55" s="176"/>
      <c r="BU55" s="173"/>
      <c r="BV55" s="173"/>
      <c r="BW55" s="173"/>
      <c r="BX55" s="173"/>
      <c r="BY55" s="173"/>
      <c r="BZ55" s="173"/>
      <c r="CA55" s="173"/>
      <c r="CB55" s="173"/>
      <c r="CC55" s="173">
        <v>0</v>
      </c>
      <c r="CD55" s="178"/>
      <c r="CE55" s="178">
        <f>SUM(D55:CD55)</f>
        <v>0</v>
      </c>
    </row>
    <row r="56" spans="1:83" s="410" customFormat="1" ht="14.25" customHeight="1" x14ac:dyDescent="0.4">
      <c r="A56" s="759" t="s">
        <v>205</v>
      </c>
      <c r="B56" s="767"/>
      <c r="C56" s="95"/>
      <c r="D56" s="95"/>
      <c r="E56" s="95"/>
      <c r="F56" s="95"/>
      <c r="G56" s="95"/>
      <c r="H56" s="95"/>
      <c r="I56" s="95"/>
      <c r="J56" s="95"/>
      <c r="K56" s="95"/>
      <c r="L56" s="96"/>
      <c r="M56" s="97"/>
      <c r="N56" s="95"/>
      <c r="O56" s="95"/>
      <c r="P56" s="95"/>
      <c r="Q56" s="95"/>
      <c r="R56" s="95"/>
      <c r="S56" s="95"/>
      <c r="T56" s="95"/>
      <c r="U56" s="95"/>
      <c r="V56" s="98"/>
      <c r="W56" s="95"/>
      <c r="X56" s="95"/>
      <c r="Y56" s="95"/>
      <c r="Z56" s="95"/>
      <c r="AA56" s="95"/>
      <c r="AB56" s="95"/>
      <c r="AC56" s="95"/>
      <c r="AD56" s="95" t="s">
        <v>206</v>
      </c>
      <c r="AE56" s="95">
        <v>73</v>
      </c>
      <c r="AF56" s="98"/>
      <c r="AG56" s="95" t="s">
        <v>207</v>
      </c>
      <c r="AH56" s="95"/>
      <c r="AI56" s="95" t="s">
        <v>207</v>
      </c>
      <c r="AJ56" s="95"/>
      <c r="AK56" s="95" t="s">
        <v>208</v>
      </c>
      <c r="AL56" s="95">
        <v>1523</v>
      </c>
      <c r="AM56" s="108" t="s">
        <v>513</v>
      </c>
      <c r="AN56" s="95"/>
      <c r="AO56" s="95"/>
      <c r="AP56" s="98"/>
      <c r="AQ56" s="95"/>
      <c r="AR56" s="95"/>
      <c r="AS56" s="95"/>
      <c r="AT56" s="95"/>
      <c r="AU56" s="95"/>
      <c r="AV56" s="95"/>
      <c r="AW56" s="95"/>
      <c r="AX56" s="96"/>
      <c r="AY56" s="99"/>
      <c r="AZ56" s="98"/>
      <c r="BA56" s="95"/>
      <c r="BB56" s="95"/>
      <c r="BC56" s="95"/>
      <c r="BD56" s="95"/>
      <c r="BE56" s="95">
        <v>0</v>
      </c>
      <c r="BF56" s="95"/>
      <c r="BG56" s="95"/>
      <c r="BH56" s="95"/>
      <c r="BI56" s="95"/>
      <c r="BJ56" s="98"/>
      <c r="BK56" s="95"/>
      <c r="BL56" s="95"/>
      <c r="BM56" s="95"/>
      <c r="BN56" s="95"/>
      <c r="BO56" s="95"/>
      <c r="BP56" s="95"/>
      <c r="BQ56" s="95">
        <v>0</v>
      </c>
      <c r="BR56" s="95"/>
      <c r="BS56" s="95"/>
      <c r="BT56" s="98"/>
      <c r="BU56" s="95"/>
      <c r="BV56" s="95"/>
      <c r="BW56" s="95"/>
      <c r="BX56" s="95"/>
      <c r="BY56" s="95"/>
      <c r="BZ56" s="95"/>
      <c r="CA56" s="95"/>
      <c r="CB56" s="95"/>
      <c r="CC56" s="95">
        <v>0</v>
      </c>
      <c r="CD56" s="101">
        <f>+CE56</f>
        <v>1596</v>
      </c>
      <c r="CE56" s="101">
        <f>SUM($D56:$CC56)</f>
        <v>1596</v>
      </c>
    </row>
    <row r="57" spans="1:83" s="410" customFormat="1" ht="14.25" customHeight="1" x14ac:dyDescent="0.4">
      <c r="A57" s="759" t="s">
        <v>209</v>
      </c>
      <c r="B57" s="767"/>
      <c r="C57" s="95"/>
      <c r="D57" s="95"/>
      <c r="E57" s="95"/>
      <c r="F57" s="95"/>
      <c r="G57" s="95"/>
      <c r="H57" s="95"/>
      <c r="I57" s="95"/>
      <c r="J57" s="95"/>
      <c r="K57" s="95"/>
      <c r="L57" s="96"/>
      <c r="M57" s="97"/>
      <c r="N57" s="95"/>
      <c r="O57" s="95"/>
      <c r="P57" s="95"/>
      <c r="Q57" s="95"/>
      <c r="R57" s="95"/>
      <c r="S57" s="95"/>
      <c r="T57" s="95"/>
      <c r="U57" s="95"/>
      <c r="V57" s="98"/>
      <c r="W57" s="95"/>
      <c r="X57" s="95"/>
      <c r="Y57" s="95"/>
      <c r="Z57" s="95"/>
      <c r="AA57" s="95"/>
      <c r="AB57" s="95"/>
      <c r="AC57" s="95">
        <v>199</v>
      </c>
      <c r="AD57" s="95">
        <v>399</v>
      </c>
      <c r="AE57" s="95">
        <v>99</v>
      </c>
      <c r="AF57" s="98">
        <v>1631</v>
      </c>
      <c r="AG57" s="95">
        <v>995</v>
      </c>
      <c r="AH57" s="95">
        <v>209</v>
      </c>
      <c r="AI57" s="95">
        <v>782</v>
      </c>
      <c r="AJ57" s="95"/>
      <c r="AK57" s="95">
        <v>360</v>
      </c>
      <c r="AL57" s="95">
        <v>1000</v>
      </c>
      <c r="AM57" s="95"/>
      <c r="AN57" s="95"/>
      <c r="AO57" s="95"/>
      <c r="AP57" s="98"/>
      <c r="AQ57" s="95"/>
      <c r="AR57" s="95"/>
      <c r="AS57" s="95"/>
      <c r="AT57" s="95"/>
      <c r="AU57" s="95"/>
      <c r="AV57" s="95"/>
      <c r="AW57" s="95"/>
      <c r="AX57" s="96"/>
      <c r="AY57" s="99"/>
      <c r="AZ57" s="98"/>
      <c r="BA57" s="95"/>
      <c r="BB57" s="95"/>
      <c r="BC57" s="95"/>
      <c r="BD57" s="95"/>
      <c r="BE57" s="95">
        <v>0</v>
      </c>
      <c r="BF57" s="95"/>
      <c r="BG57" s="95"/>
      <c r="BH57" s="95"/>
      <c r="BI57" s="95"/>
      <c r="BJ57" s="98"/>
      <c r="BK57" s="95"/>
      <c r="BL57" s="95"/>
      <c r="BM57" s="95"/>
      <c r="BN57" s="95"/>
      <c r="BO57" s="95"/>
      <c r="BP57" s="95"/>
      <c r="BQ57" s="95">
        <v>0</v>
      </c>
      <c r="BR57" s="95"/>
      <c r="BS57" s="95"/>
      <c r="BT57" s="98"/>
      <c r="BU57" s="95"/>
      <c r="BV57" s="95"/>
      <c r="BW57" s="95"/>
      <c r="BX57" s="95"/>
      <c r="BY57" s="95"/>
      <c r="BZ57" s="95"/>
      <c r="CA57" s="95"/>
      <c r="CB57" s="95"/>
      <c r="CC57" s="95">
        <v>0</v>
      </c>
      <c r="CD57" s="101">
        <f>+CE57</f>
        <v>5674</v>
      </c>
      <c r="CE57" s="101">
        <f>SUM($D57:$CC57)</f>
        <v>5674</v>
      </c>
    </row>
    <row r="58" spans="1:83" s="410" customFormat="1" ht="14.25" customHeight="1" thickBot="1" x14ac:dyDescent="0.45">
      <c r="A58" s="759"/>
      <c r="B58" s="760"/>
      <c r="C58" s="186"/>
      <c r="D58" s="187"/>
      <c r="E58" s="187"/>
      <c r="F58" s="187"/>
      <c r="G58" s="187"/>
      <c r="H58" s="187"/>
      <c r="I58" s="187"/>
      <c r="J58" s="187"/>
      <c r="K58" s="187"/>
      <c r="L58" s="188"/>
      <c r="M58" s="186"/>
      <c r="N58" s="187"/>
      <c r="O58" s="187"/>
      <c r="P58" s="187"/>
      <c r="Q58" s="187"/>
      <c r="R58" s="187"/>
      <c r="S58" s="187"/>
      <c r="T58" s="187"/>
      <c r="U58" s="187"/>
      <c r="V58" s="189"/>
      <c r="W58" s="190"/>
      <c r="X58" s="187"/>
      <c r="Y58" s="187"/>
      <c r="Z58" s="187"/>
      <c r="AA58" s="187"/>
      <c r="AB58" s="187"/>
      <c r="AC58" s="187"/>
      <c r="AD58" s="187"/>
      <c r="AE58" s="429" t="s">
        <v>210</v>
      </c>
      <c r="AF58" s="189"/>
      <c r="AG58" s="190"/>
      <c r="AH58" s="187"/>
      <c r="AI58" s="187"/>
      <c r="AJ58" s="187"/>
      <c r="AK58" s="187"/>
      <c r="AL58" s="187"/>
      <c r="AM58" s="187"/>
      <c r="AN58" s="187"/>
      <c r="AO58" s="187"/>
      <c r="AP58" s="189"/>
      <c r="AQ58" s="190"/>
      <c r="AR58" s="187"/>
      <c r="AS58" s="187"/>
      <c r="AT58" s="187"/>
      <c r="AU58" s="187"/>
      <c r="AV58" s="187"/>
      <c r="AW58" s="190"/>
      <c r="AX58" s="188"/>
      <c r="AY58" s="191"/>
      <c r="AZ58" s="189"/>
      <c r="BA58" s="190"/>
      <c r="BB58" s="187"/>
      <c r="BC58" s="187"/>
      <c r="BD58" s="187"/>
      <c r="BE58" s="187">
        <v>0</v>
      </c>
      <c r="BF58" s="187"/>
      <c r="BG58" s="187"/>
      <c r="BH58" s="187"/>
      <c r="BI58" s="187"/>
      <c r="BJ58" s="189"/>
      <c r="BK58" s="190"/>
      <c r="BL58" s="187"/>
      <c r="BM58" s="187"/>
      <c r="BN58" s="187"/>
      <c r="BO58" s="187"/>
      <c r="BP58" s="188"/>
      <c r="BQ58" s="187">
        <v>0</v>
      </c>
      <c r="BR58" s="187"/>
      <c r="BS58" s="187"/>
      <c r="BT58" s="189"/>
      <c r="BU58" s="190"/>
      <c r="BV58" s="187"/>
      <c r="BW58" s="187"/>
      <c r="BX58" s="187"/>
      <c r="BY58" s="187"/>
      <c r="BZ58" s="187"/>
      <c r="CA58" s="187"/>
      <c r="CB58" s="187"/>
      <c r="CC58" s="189">
        <v>0</v>
      </c>
      <c r="CD58" s="101"/>
      <c r="CE58" s="101">
        <f>SUM(D58:CD58)</f>
        <v>0</v>
      </c>
    </row>
    <row r="59" spans="1:83" ht="14.25" customHeight="1" thickTop="1" x14ac:dyDescent="0.4">
      <c r="A59" s="761" t="s">
        <v>211</v>
      </c>
      <c r="B59" s="804"/>
      <c r="C59" s="192">
        <f t="shared" ref="C59:BN59" si="1">SUM(C10:C58)</f>
        <v>0</v>
      </c>
      <c r="D59" s="192">
        <f t="shared" si="1"/>
        <v>0</v>
      </c>
      <c r="E59" s="192">
        <f t="shared" si="1"/>
        <v>0</v>
      </c>
      <c r="F59" s="192">
        <f t="shared" si="1"/>
        <v>0</v>
      </c>
      <c r="G59" s="192">
        <f t="shared" si="1"/>
        <v>0</v>
      </c>
      <c r="H59" s="192">
        <f t="shared" si="1"/>
        <v>3490</v>
      </c>
      <c r="I59" s="192">
        <f t="shared" si="1"/>
        <v>0</v>
      </c>
      <c r="J59" s="192">
        <f t="shared" si="1"/>
        <v>0</v>
      </c>
      <c r="K59" s="192">
        <f t="shared" si="1"/>
        <v>3649</v>
      </c>
      <c r="L59" s="193">
        <f t="shared" si="1"/>
        <v>0</v>
      </c>
      <c r="M59" s="194">
        <f t="shared" si="1"/>
        <v>0</v>
      </c>
      <c r="N59" s="192">
        <f t="shared" si="1"/>
        <v>179159</v>
      </c>
      <c r="O59" s="192">
        <f t="shared" si="1"/>
        <v>0</v>
      </c>
      <c r="P59" s="192">
        <f t="shared" si="1"/>
        <v>0</v>
      </c>
      <c r="Q59" s="192">
        <f t="shared" si="1"/>
        <v>12715</v>
      </c>
      <c r="R59" s="192">
        <f t="shared" si="1"/>
        <v>0</v>
      </c>
      <c r="S59" s="192">
        <f t="shared" si="1"/>
        <v>0</v>
      </c>
      <c r="T59" s="192">
        <f t="shared" si="1"/>
        <v>5000</v>
      </c>
      <c r="U59" s="192">
        <f t="shared" si="1"/>
        <v>189982</v>
      </c>
      <c r="V59" s="193">
        <f t="shared" si="1"/>
        <v>9425</v>
      </c>
      <c r="W59" s="194">
        <f t="shared" si="1"/>
        <v>6180</v>
      </c>
      <c r="X59" s="192">
        <f t="shared" si="1"/>
        <v>0</v>
      </c>
      <c r="Y59" s="192">
        <f t="shared" si="1"/>
        <v>6768</v>
      </c>
      <c r="Z59" s="192">
        <f t="shared" si="1"/>
        <v>58059</v>
      </c>
      <c r="AA59" s="192">
        <f t="shared" si="1"/>
        <v>28212</v>
      </c>
      <c r="AB59" s="192">
        <f t="shared" si="1"/>
        <v>5155</v>
      </c>
      <c r="AC59" s="192">
        <f t="shared" si="1"/>
        <v>703</v>
      </c>
      <c r="AD59" s="192">
        <f t="shared" si="1"/>
        <v>6379</v>
      </c>
      <c r="AE59" s="192">
        <f t="shared" si="1"/>
        <v>16084</v>
      </c>
      <c r="AF59" s="193">
        <f t="shared" si="1"/>
        <v>244557</v>
      </c>
      <c r="AG59" s="194">
        <f t="shared" si="1"/>
        <v>2357</v>
      </c>
      <c r="AH59" s="192">
        <f t="shared" si="1"/>
        <v>461</v>
      </c>
      <c r="AI59" s="192">
        <f t="shared" si="1"/>
        <v>3273</v>
      </c>
      <c r="AJ59" s="192">
        <f t="shared" si="1"/>
        <v>2169</v>
      </c>
      <c r="AK59" s="192">
        <f t="shared" si="1"/>
        <v>1738</v>
      </c>
      <c r="AL59" s="192">
        <f t="shared" si="1"/>
        <v>55189</v>
      </c>
      <c r="AM59" s="192">
        <f t="shared" si="1"/>
        <v>2520</v>
      </c>
      <c r="AN59" s="192">
        <f t="shared" si="1"/>
        <v>3032</v>
      </c>
      <c r="AO59" s="192">
        <f t="shared" si="1"/>
        <v>5111</v>
      </c>
      <c r="AP59" s="193">
        <f t="shared" si="1"/>
        <v>4348</v>
      </c>
      <c r="AQ59" s="194">
        <f t="shared" si="1"/>
        <v>4811</v>
      </c>
      <c r="AR59" s="192">
        <f t="shared" si="1"/>
        <v>116757</v>
      </c>
      <c r="AS59" s="192">
        <f t="shared" si="1"/>
        <v>132628.00000000003</v>
      </c>
      <c r="AT59" s="192">
        <f t="shared" si="1"/>
        <v>8934</v>
      </c>
      <c r="AU59" s="192">
        <f t="shared" si="1"/>
        <v>1752</v>
      </c>
      <c r="AV59" s="192">
        <f t="shared" si="1"/>
        <v>17488</v>
      </c>
      <c r="AW59" s="192">
        <f t="shared" si="1"/>
        <v>382</v>
      </c>
      <c r="AX59" s="195">
        <f t="shared" si="1"/>
        <v>0</v>
      </c>
      <c r="AY59" s="196">
        <f t="shared" si="1"/>
        <v>20640</v>
      </c>
      <c r="AZ59" s="193">
        <f t="shared" si="1"/>
        <v>6500</v>
      </c>
      <c r="BA59" s="194">
        <f t="shared" si="1"/>
        <v>1000</v>
      </c>
      <c r="BB59" s="192">
        <f t="shared" si="1"/>
        <v>1000</v>
      </c>
      <c r="BC59" s="192">
        <f t="shared" si="1"/>
        <v>1000</v>
      </c>
      <c r="BD59" s="192">
        <f t="shared" si="1"/>
        <v>1000</v>
      </c>
      <c r="BE59" s="197">
        <f t="shared" si="1"/>
        <v>556500</v>
      </c>
      <c r="BF59" s="192">
        <f t="shared" si="1"/>
        <v>1000</v>
      </c>
      <c r="BG59" s="192">
        <f t="shared" si="1"/>
        <v>1000</v>
      </c>
      <c r="BH59" s="192">
        <f t="shared" si="1"/>
        <v>2500</v>
      </c>
      <c r="BI59" s="192">
        <f t="shared" si="1"/>
        <v>1200</v>
      </c>
      <c r="BJ59" s="193">
        <f t="shared" si="1"/>
        <v>68500</v>
      </c>
      <c r="BK59" s="194">
        <f t="shared" si="1"/>
        <v>1000</v>
      </c>
      <c r="BL59" s="192">
        <f t="shared" si="1"/>
        <v>1000</v>
      </c>
      <c r="BM59" s="192">
        <f t="shared" si="1"/>
        <v>1000</v>
      </c>
      <c r="BN59" s="192">
        <f t="shared" si="1"/>
        <v>1000</v>
      </c>
      <c r="BO59" s="192">
        <f t="shared" ref="BO59:CE59" si="2">SUM(BO10:BO58)</f>
        <v>1000</v>
      </c>
      <c r="BP59" s="192">
        <f t="shared" si="2"/>
        <v>1000</v>
      </c>
      <c r="BQ59" s="197">
        <f t="shared" si="2"/>
        <v>242000</v>
      </c>
      <c r="BR59" s="192">
        <f t="shared" si="2"/>
        <v>1000</v>
      </c>
      <c r="BS59" s="192">
        <f t="shared" si="2"/>
        <v>1000</v>
      </c>
      <c r="BT59" s="193">
        <f t="shared" si="2"/>
        <v>1500</v>
      </c>
      <c r="BU59" s="194">
        <f t="shared" si="2"/>
        <v>1000</v>
      </c>
      <c r="BV59" s="192">
        <f t="shared" si="2"/>
        <v>1000</v>
      </c>
      <c r="BW59" s="192">
        <f t="shared" si="2"/>
        <v>10000</v>
      </c>
      <c r="BX59" s="192">
        <f t="shared" si="2"/>
        <v>63400</v>
      </c>
      <c r="BY59" s="192">
        <f t="shared" si="2"/>
        <v>1000</v>
      </c>
      <c r="BZ59" s="198">
        <f t="shared" si="2"/>
        <v>1000</v>
      </c>
      <c r="CA59" s="192">
        <f t="shared" si="2"/>
        <v>1000</v>
      </c>
      <c r="CB59" s="192">
        <f t="shared" si="2"/>
        <v>1000</v>
      </c>
      <c r="CC59" s="198">
        <f t="shared" si="2"/>
        <v>489000</v>
      </c>
      <c r="CD59" s="199">
        <f t="shared" si="2"/>
        <v>2620207</v>
      </c>
      <c r="CE59" s="199">
        <f t="shared" si="2"/>
        <v>2620207</v>
      </c>
    </row>
    <row r="60" spans="1:83" ht="14.25" customHeight="1" x14ac:dyDescent="0.4">
      <c r="A60" s="200" t="s">
        <v>212</v>
      </c>
      <c r="B60" s="201"/>
      <c r="C60" s="202"/>
      <c r="D60" s="202"/>
      <c r="E60" s="202"/>
      <c r="F60" s="202"/>
      <c r="G60" s="202"/>
      <c r="H60" s="202"/>
      <c r="I60" s="202"/>
      <c r="J60" s="202"/>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2"/>
      <c r="AP60" s="202"/>
      <c r="AQ60" s="202"/>
      <c r="AR60" s="202"/>
      <c r="AS60" s="202"/>
      <c r="AT60" s="202"/>
      <c r="AU60" s="202"/>
      <c r="AV60" s="202"/>
      <c r="AW60" s="202"/>
      <c r="AX60" s="202"/>
      <c r="AY60" s="203"/>
      <c r="AZ60" s="202"/>
      <c r="BA60" s="202"/>
      <c r="BB60" s="202"/>
      <c r="BC60" s="202"/>
      <c r="BD60" s="202"/>
      <c r="BE60" s="202"/>
      <c r="BF60" s="202"/>
      <c r="BG60" s="202"/>
      <c r="BH60" s="202"/>
      <c r="BI60" s="202"/>
      <c r="BJ60" s="202"/>
      <c r="BK60" s="202"/>
      <c r="BL60" s="202"/>
      <c r="BM60" s="202"/>
      <c r="BN60" s="202"/>
      <c r="BO60" s="202"/>
      <c r="BP60" s="202"/>
      <c r="BQ60" s="202"/>
      <c r="BR60" s="202"/>
      <c r="BS60" s="202"/>
      <c r="BT60" s="202"/>
      <c r="BU60" s="202"/>
      <c r="BV60" s="202"/>
      <c r="BW60" s="202"/>
      <c r="BX60" s="202"/>
      <c r="BY60" s="202"/>
      <c r="BZ60" s="202"/>
      <c r="CA60" s="202"/>
      <c r="CB60" s="202"/>
      <c r="CC60" s="202"/>
      <c r="CD60" s="204"/>
      <c r="CE60" s="204"/>
    </row>
    <row r="61" spans="1:83" ht="14.25" customHeight="1" x14ac:dyDescent="0.4">
      <c r="A61" s="798" t="s">
        <v>213</v>
      </c>
      <c r="B61" s="799"/>
      <c r="C61" s="91" t="s">
        <v>212</v>
      </c>
      <c r="D61" s="91"/>
      <c r="E61" s="91"/>
      <c r="F61" s="91"/>
      <c r="G61" s="91"/>
      <c r="H61" s="91"/>
      <c r="I61" s="91"/>
      <c r="J61" s="91"/>
      <c r="K61" s="91"/>
      <c r="L61" s="91"/>
      <c r="M61" s="91"/>
      <c r="N61" s="91"/>
      <c r="O61" s="91"/>
      <c r="P61" s="91"/>
      <c r="Q61" s="91"/>
      <c r="R61" s="91"/>
      <c r="S61" s="91"/>
      <c r="T61" s="91"/>
      <c r="U61" s="91"/>
      <c r="V61" s="91"/>
      <c r="W61" s="91"/>
      <c r="X61" s="91"/>
      <c r="Y61" s="91" t="s">
        <v>214</v>
      </c>
      <c r="Z61" s="91"/>
      <c r="AA61" s="91"/>
      <c r="AB61" s="91"/>
      <c r="AC61" s="91"/>
      <c r="AD61" s="91"/>
      <c r="AE61" s="91"/>
      <c r="AF61" s="91"/>
      <c r="AG61" s="91"/>
      <c r="AH61" s="91"/>
      <c r="AI61" s="91"/>
      <c r="AJ61" s="91"/>
      <c r="AK61" s="91"/>
      <c r="AL61" s="91"/>
      <c r="AM61" s="91"/>
      <c r="AN61" s="91"/>
      <c r="AO61" s="91"/>
      <c r="AP61" s="91"/>
      <c r="AQ61" s="91"/>
      <c r="AR61" s="91"/>
      <c r="AS61" s="91"/>
      <c r="AT61" s="91"/>
      <c r="AU61" s="91"/>
      <c r="AV61" s="91"/>
      <c r="AW61" s="91" t="s">
        <v>212</v>
      </c>
      <c r="AX61" s="91"/>
      <c r="AY61" s="93"/>
      <c r="AZ61" s="91"/>
      <c r="BA61" s="91"/>
      <c r="BB61" s="91"/>
      <c r="BC61" s="91"/>
      <c r="BD61" s="91"/>
      <c r="BE61" s="91"/>
      <c r="BF61" s="91"/>
      <c r="BG61" s="91"/>
      <c r="BH61" s="91"/>
      <c r="BI61" s="91"/>
      <c r="BJ61" s="91"/>
      <c r="BK61" s="91"/>
      <c r="BL61" s="91"/>
      <c r="BM61" s="91"/>
      <c r="BN61" s="91"/>
      <c r="BO61" s="91"/>
      <c r="BP61" s="91"/>
      <c r="BQ61" s="91"/>
      <c r="BR61" s="91"/>
      <c r="BS61" s="91"/>
      <c r="BT61" s="91"/>
      <c r="BU61" s="91"/>
      <c r="BV61" s="91"/>
      <c r="BW61" s="91"/>
      <c r="BX61" s="91"/>
      <c r="BY61" s="91"/>
      <c r="BZ61" s="91"/>
      <c r="CA61" s="91"/>
      <c r="CB61" s="91"/>
      <c r="CC61" s="91"/>
      <c r="CD61" s="94"/>
      <c r="CE61" s="94"/>
    </row>
    <row r="62" spans="1:83" ht="14.25" customHeight="1" x14ac:dyDescent="0.4">
      <c r="A62" s="802" t="s">
        <v>215</v>
      </c>
      <c r="B62" s="803"/>
      <c r="C62" s="95"/>
      <c r="D62" s="95"/>
      <c r="E62" s="95"/>
      <c r="F62" s="95"/>
      <c r="G62" s="95"/>
      <c r="H62" s="95"/>
      <c r="I62" s="95"/>
      <c r="J62" s="95"/>
      <c r="K62" s="95"/>
      <c r="L62" s="96"/>
      <c r="M62" s="97"/>
      <c r="N62" s="95"/>
      <c r="O62" s="95"/>
      <c r="P62" s="95"/>
      <c r="Q62" s="95"/>
      <c r="R62" s="95"/>
      <c r="S62" s="95"/>
      <c r="T62" s="95"/>
      <c r="U62" s="95"/>
      <c r="V62" s="98"/>
      <c r="W62" s="108" t="s">
        <v>642</v>
      </c>
      <c r="X62" s="95"/>
      <c r="Y62" s="108" t="s">
        <v>641</v>
      </c>
      <c r="Z62" s="95"/>
      <c r="AA62" s="95"/>
      <c r="AB62" s="95"/>
      <c r="AC62" s="108" t="s">
        <v>649</v>
      </c>
      <c r="AD62" s="95"/>
      <c r="AE62" s="95"/>
      <c r="AF62" s="103" t="s">
        <v>216</v>
      </c>
      <c r="AG62" s="95"/>
      <c r="AH62" s="95"/>
      <c r="AI62" s="95"/>
      <c r="AJ62" s="95"/>
      <c r="AK62" s="95"/>
      <c r="AL62" s="95"/>
      <c r="AM62" s="108" t="s">
        <v>667</v>
      </c>
      <c r="AN62" s="95"/>
      <c r="AO62" s="95"/>
      <c r="AP62" s="98"/>
      <c r="AQ62" s="95"/>
      <c r="AR62" s="95"/>
      <c r="AS62" s="95"/>
      <c r="AT62" s="95"/>
      <c r="AU62" s="95"/>
      <c r="AV62" s="95"/>
      <c r="AW62" s="108"/>
      <c r="AX62" s="96"/>
      <c r="AY62" s="99"/>
      <c r="AZ62" s="98"/>
      <c r="BA62" s="95"/>
      <c r="BB62" s="95"/>
      <c r="BC62" s="95"/>
      <c r="BD62" s="95"/>
      <c r="BE62" s="95"/>
      <c r="BF62" s="95"/>
      <c r="BG62" s="95"/>
      <c r="BH62" s="95"/>
      <c r="BI62" s="95"/>
      <c r="BJ62" s="98"/>
      <c r="BK62" s="95"/>
      <c r="BL62" s="95"/>
      <c r="BM62" s="95"/>
      <c r="BN62" s="95"/>
      <c r="BO62" s="95"/>
      <c r="BP62" s="95"/>
      <c r="BQ62" s="95"/>
      <c r="BR62" s="95"/>
      <c r="BS62" s="95"/>
      <c r="BT62" s="98"/>
      <c r="BU62" s="95"/>
      <c r="BV62" s="95"/>
      <c r="BW62" s="95"/>
      <c r="BX62" s="95"/>
      <c r="BY62" s="95"/>
      <c r="BZ62" s="95"/>
      <c r="CA62" s="95"/>
      <c r="CB62" s="95"/>
      <c r="CC62" s="95"/>
      <c r="CD62" s="101">
        <f>SUM(C62:CC62)</f>
        <v>0</v>
      </c>
      <c r="CE62" s="101">
        <f>SUM(D62:CD62)</f>
        <v>0</v>
      </c>
    </row>
    <row r="63" spans="1:83" s="410" customFormat="1" ht="14.25" customHeight="1" x14ac:dyDescent="0.4">
      <c r="A63" s="751" t="s">
        <v>217</v>
      </c>
      <c r="B63" s="789"/>
      <c r="C63" s="135"/>
      <c r="D63" s="135"/>
      <c r="E63" s="135"/>
      <c r="F63" s="135"/>
      <c r="G63" s="135"/>
      <c r="H63" s="135"/>
      <c r="I63" s="135"/>
      <c r="J63" s="135"/>
      <c r="K63" s="135"/>
      <c r="L63" s="136"/>
      <c r="M63" s="137"/>
      <c r="N63" s="135"/>
      <c r="O63" s="135"/>
      <c r="P63" s="135"/>
      <c r="Q63" s="135"/>
      <c r="R63" s="135"/>
      <c r="S63" s="135" t="s">
        <v>638</v>
      </c>
      <c r="T63" s="135">
        <v>4967</v>
      </c>
      <c r="U63" s="135"/>
      <c r="V63" s="138">
        <v>2480</v>
      </c>
      <c r="W63" s="135">
        <v>3200</v>
      </c>
      <c r="X63" s="205"/>
      <c r="Y63" s="135">
        <v>2400</v>
      </c>
      <c r="Z63" s="206">
        <v>3378</v>
      </c>
      <c r="AA63" s="444" t="s">
        <v>648</v>
      </c>
      <c r="AB63" s="135"/>
      <c r="AC63" s="135">
        <v>584</v>
      </c>
      <c r="AD63" s="135">
        <v>1197</v>
      </c>
      <c r="AE63" s="135">
        <v>37</v>
      </c>
      <c r="AF63" s="138"/>
      <c r="AG63" s="135">
        <v>1964</v>
      </c>
      <c r="AH63" s="135"/>
      <c r="AI63" s="135">
        <v>4398</v>
      </c>
      <c r="AJ63" s="139" t="s">
        <v>218</v>
      </c>
      <c r="AK63" s="135"/>
      <c r="AL63" s="135"/>
      <c r="AM63" s="135">
        <v>3968</v>
      </c>
      <c r="AN63" s="135">
        <v>58737</v>
      </c>
      <c r="AO63" s="135"/>
      <c r="AP63" s="138"/>
      <c r="AQ63" s="135"/>
      <c r="AR63" s="135"/>
      <c r="AS63" s="135"/>
      <c r="AT63" s="135"/>
      <c r="AU63" s="135" t="s">
        <v>673</v>
      </c>
      <c r="AV63" s="135">
        <v>1782</v>
      </c>
      <c r="AW63" s="135">
        <v>309000</v>
      </c>
      <c r="AX63" s="453"/>
      <c r="AY63" s="140"/>
      <c r="AZ63" s="138"/>
      <c r="BA63" s="135"/>
      <c r="BB63" s="135">
        <v>2200</v>
      </c>
      <c r="BC63" s="139" t="s">
        <v>676</v>
      </c>
      <c r="BD63" s="135"/>
      <c r="BE63" s="135"/>
      <c r="BF63" s="135"/>
      <c r="BG63" s="135">
        <v>2200</v>
      </c>
      <c r="BH63" s="139" t="s">
        <v>676</v>
      </c>
      <c r="BI63" s="135"/>
      <c r="BJ63" s="138"/>
      <c r="BK63" s="135"/>
      <c r="BL63" s="135">
        <v>2200</v>
      </c>
      <c r="BM63" s="139" t="s">
        <v>676</v>
      </c>
      <c r="BN63" s="135"/>
      <c r="BO63" s="135"/>
      <c r="BP63" s="135"/>
      <c r="BQ63" s="135">
        <v>2200</v>
      </c>
      <c r="BR63" s="139" t="s">
        <v>676</v>
      </c>
      <c r="BS63" s="135"/>
      <c r="BT63" s="138"/>
      <c r="BU63" s="135"/>
      <c r="BV63" s="135">
        <v>2200</v>
      </c>
      <c r="BW63" s="139" t="s">
        <v>676</v>
      </c>
      <c r="BX63" s="135"/>
      <c r="BY63" s="135"/>
      <c r="BZ63" s="135"/>
      <c r="CA63" s="135">
        <v>2200</v>
      </c>
      <c r="CB63" s="139"/>
      <c r="CC63" s="135"/>
      <c r="CD63" s="757">
        <f>+SUM(CE63:CE65)</f>
        <v>431341</v>
      </c>
      <c r="CE63" s="142">
        <f>SUM($D63:$CC63)</f>
        <v>411292</v>
      </c>
    </row>
    <row r="64" spans="1:83" s="410" customFormat="1" ht="14.25" customHeight="1" x14ac:dyDescent="0.4">
      <c r="A64" s="753"/>
      <c r="B64" s="754"/>
      <c r="C64" s="120"/>
      <c r="D64" s="120"/>
      <c r="E64" s="120"/>
      <c r="F64" s="120"/>
      <c r="G64" s="120"/>
      <c r="H64" s="120"/>
      <c r="I64" s="120"/>
      <c r="J64" s="120"/>
      <c r="K64" s="120"/>
      <c r="L64" s="121"/>
      <c r="M64" s="122"/>
      <c r="N64" s="120"/>
      <c r="O64" s="120"/>
      <c r="P64" s="120"/>
      <c r="Q64" s="120"/>
      <c r="R64" s="120"/>
      <c r="S64" s="120"/>
      <c r="T64" s="120"/>
      <c r="U64" s="120"/>
      <c r="V64" s="124" t="s">
        <v>637</v>
      </c>
      <c r="W64" s="120">
        <v>2496</v>
      </c>
      <c r="X64" s="123" t="s">
        <v>644</v>
      </c>
      <c r="Y64" s="120"/>
      <c r="Z64" s="120"/>
      <c r="AA64" s="123"/>
      <c r="AB64" s="120"/>
      <c r="AC64" s="120"/>
      <c r="AD64" s="123" t="s">
        <v>219</v>
      </c>
      <c r="AE64" s="120"/>
      <c r="AF64" s="152"/>
      <c r="AG64" s="120" t="s">
        <v>220</v>
      </c>
      <c r="AH64" s="123" t="s">
        <v>656</v>
      </c>
      <c r="AI64" s="120"/>
      <c r="AJ64" s="120"/>
      <c r="AK64" s="120"/>
      <c r="AL64" s="120"/>
      <c r="AM64" s="120"/>
      <c r="AN64" s="123" t="s">
        <v>672</v>
      </c>
      <c r="AO64" s="120"/>
      <c r="AP64" s="124"/>
      <c r="AQ64" s="120"/>
      <c r="AR64" s="120"/>
      <c r="AS64" s="120"/>
      <c r="AT64" s="120"/>
      <c r="AU64" s="120"/>
      <c r="AV64" s="123"/>
      <c r="AW64" s="123" t="s">
        <v>675</v>
      </c>
      <c r="AX64" s="121"/>
      <c r="AY64" s="125"/>
      <c r="AZ64" s="124"/>
      <c r="BA64" s="120"/>
      <c r="BB64" s="120"/>
      <c r="BC64" s="120"/>
      <c r="BD64" s="552"/>
      <c r="BE64" s="120"/>
      <c r="BG64" s="120"/>
      <c r="BH64" s="120"/>
      <c r="BI64" s="120"/>
      <c r="BJ64" s="124"/>
      <c r="BK64" s="120"/>
      <c r="BL64" s="120"/>
      <c r="BM64" s="120"/>
      <c r="BN64" s="120"/>
      <c r="BO64" s="120"/>
      <c r="BP64" s="120"/>
      <c r="BQ64" s="120"/>
      <c r="BR64" s="120"/>
      <c r="BS64" s="120">
        <v>13000</v>
      </c>
      <c r="BT64" s="123" t="s">
        <v>811</v>
      </c>
      <c r="BU64" s="120"/>
      <c r="BV64" s="120"/>
      <c r="BW64" s="120"/>
      <c r="BX64" s="120"/>
      <c r="BY64" s="120"/>
      <c r="BZ64" s="120"/>
      <c r="CA64" s="123" t="s">
        <v>677</v>
      </c>
      <c r="CB64" s="120"/>
      <c r="CC64" s="120"/>
      <c r="CD64" s="772"/>
      <c r="CE64" s="127">
        <f>SUM(D64:CD64)</f>
        <v>15496</v>
      </c>
    </row>
    <row r="65" spans="1:84" s="410" customFormat="1" ht="14.25" customHeight="1" x14ac:dyDescent="0.4">
      <c r="A65" s="755"/>
      <c r="B65" s="756"/>
      <c r="C65" s="143"/>
      <c r="D65" s="143"/>
      <c r="E65" s="143"/>
      <c r="F65" s="143"/>
      <c r="G65" s="143"/>
      <c r="H65" s="143"/>
      <c r="I65" s="143"/>
      <c r="J65" s="143"/>
      <c r="K65" s="143"/>
      <c r="L65" s="144"/>
      <c r="M65" s="145"/>
      <c r="N65" s="143"/>
      <c r="O65" s="143"/>
      <c r="P65" s="143"/>
      <c r="Q65" s="143"/>
      <c r="R65" s="143"/>
      <c r="S65" s="143"/>
      <c r="T65" s="143"/>
      <c r="U65" s="143"/>
      <c r="V65" s="146"/>
      <c r="W65" s="454">
        <v>657</v>
      </c>
      <c r="X65" s="147" t="s">
        <v>643</v>
      </c>
      <c r="Y65" s="143"/>
      <c r="Z65" s="143"/>
      <c r="AA65" s="143"/>
      <c r="AB65" s="143" t="s">
        <v>650</v>
      </c>
      <c r="AC65" s="143">
        <v>2136</v>
      </c>
      <c r="AD65" s="143">
        <v>813</v>
      </c>
      <c r="AE65" s="147" t="s">
        <v>221</v>
      </c>
      <c r="AF65" s="146"/>
      <c r="AG65" s="143">
        <v>150</v>
      </c>
      <c r="AH65" s="143">
        <v>440</v>
      </c>
      <c r="AI65" s="147"/>
      <c r="AJ65" s="143">
        <v>357</v>
      </c>
      <c r="AK65" s="147" t="s">
        <v>222</v>
      </c>
      <c r="AL65" s="147"/>
      <c r="AM65" s="143"/>
      <c r="AN65" s="147" t="s">
        <v>671</v>
      </c>
      <c r="AO65" s="143"/>
      <c r="AP65" s="146"/>
      <c r="AQ65" s="143"/>
      <c r="AR65" s="143"/>
      <c r="AS65" s="143"/>
      <c r="AT65" s="143"/>
      <c r="AU65" s="143"/>
      <c r="AV65" s="143"/>
      <c r="AW65" s="147" t="s">
        <v>674</v>
      </c>
      <c r="AX65" s="144"/>
      <c r="AY65" s="148"/>
      <c r="AZ65" s="146"/>
      <c r="BA65" s="143"/>
      <c r="BB65" s="143"/>
      <c r="BC65" s="143"/>
      <c r="BD65" s="143"/>
      <c r="BE65" s="143"/>
      <c r="BF65" s="143"/>
      <c r="BG65" s="143"/>
      <c r="BH65" s="143"/>
      <c r="BI65" s="143"/>
      <c r="BJ65" s="146"/>
      <c r="BK65" s="143"/>
      <c r="BL65" s="143"/>
      <c r="BM65" s="143"/>
      <c r="BN65" s="143"/>
      <c r="BO65" s="143"/>
      <c r="BP65" s="143"/>
      <c r="BQ65" s="143"/>
      <c r="BR65" s="143"/>
      <c r="BS65" s="143"/>
      <c r="BT65" s="146"/>
      <c r="BU65" s="143"/>
      <c r="BV65" s="143"/>
      <c r="BW65" s="143"/>
      <c r="BX65" s="143"/>
      <c r="BY65" s="143"/>
      <c r="BZ65" s="143"/>
      <c r="CA65" s="143"/>
      <c r="CB65" s="143"/>
      <c r="CC65" s="143"/>
      <c r="CD65" s="773"/>
      <c r="CE65" s="150">
        <f>SUM($D65:$CC65)</f>
        <v>4553</v>
      </c>
    </row>
    <row r="66" spans="1:84" s="410" customFormat="1" ht="14.25" customHeight="1" x14ac:dyDescent="0.4">
      <c r="A66" s="751" t="s">
        <v>223</v>
      </c>
      <c r="B66" s="789"/>
      <c r="C66" s="135"/>
      <c r="D66" s="135"/>
      <c r="E66" s="135"/>
      <c r="F66" s="135"/>
      <c r="G66" s="135"/>
      <c r="H66" s="135"/>
      <c r="I66" s="135"/>
      <c r="J66" s="135"/>
      <c r="K66" s="135"/>
      <c r="L66" s="136"/>
      <c r="M66" s="137"/>
      <c r="N66" s="135"/>
      <c r="O66" s="135"/>
      <c r="P66" s="135"/>
      <c r="Q66" s="135"/>
      <c r="R66" s="135"/>
      <c r="S66" s="135"/>
      <c r="T66" s="135"/>
      <c r="U66" s="135"/>
      <c r="V66" s="138"/>
      <c r="W66" s="120"/>
      <c r="X66" s="135"/>
      <c r="Y66" s="135">
        <v>1341</v>
      </c>
      <c r="Z66" s="135">
        <v>690</v>
      </c>
      <c r="AA66" s="139" t="s">
        <v>224</v>
      </c>
      <c r="AB66" s="135">
        <v>1257</v>
      </c>
      <c r="AC66" s="135">
        <v>630</v>
      </c>
      <c r="AD66" s="135">
        <v>919</v>
      </c>
      <c r="AE66" s="135">
        <v>2835</v>
      </c>
      <c r="AF66" s="151" t="s">
        <v>651</v>
      </c>
      <c r="AG66" s="139"/>
      <c r="AH66" s="135">
        <v>28734</v>
      </c>
      <c r="AI66" s="135">
        <v>893</v>
      </c>
      <c r="AJ66" s="135">
        <v>389</v>
      </c>
      <c r="AK66" s="139" t="s">
        <v>663</v>
      </c>
      <c r="AL66" s="139"/>
      <c r="AM66" s="135"/>
      <c r="AN66" s="139"/>
      <c r="AO66" s="139" t="s">
        <v>626</v>
      </c>
      <c r="AP66" s="138"/>
      <c r="AQ66" s="135"/>
      <c r="AR66" s="135"/>
      <c r="AS66" s="135" t="s">
        <v>225</v>
      </c>
      <c r="AT66" s="135">
        <v>5589</v>
      </c>
      <c r="AU66" s="135">
        <v>64087</v>
      </c>
      <c r="AV66" s="139" t="s">
        <v>226</v>
      </c>
      <c r="AW66" s="135"/>
      <c r="AX66" s="136"/>
      <c r="AY66" s="140"/>
      <c r="AZ66" s="138">
        <v>3380</v>
      </c>
      <c r="BA66" s="135"/>
      <c r="BB66" s="135">
        <v>2380</v>
      </c>
      <c r="BC66" s="135"/>
      <c r="BD66" s="135">
        <v>2380</v>
      </c>
      <c r="BE66" s="135"/>
      <c r="BF66" s="135">
        <v>2380</v>
      </c>
      <c r="BG66" s="135"/>
      <c r="BH66" s="135">
        <v>3880</v>
      </c>
      <c r="BI66" s="135"/>
      <c r="BJ66" s="138">
        <v>2380</v>
      </c>
      <c r="BK66" s="135"/>
      <c r="BL66" s="135">
        <v>2380</v>
      </c>
      <c r="BM66" s="135"/>
      <c r="BN66" s="135">
        <v>2380</v>
      </c>
      <c r="BO66" s="135"/>
      <c r="BP66" s="135">
        <v>2380</v>
      </c>
      <c r="BQ66" s="135"/>
      <c r="BR66" s="135">
        <v>2380</v>
      </c>
      <c r="BS66" s="135"/>
      <c r="BT66" s="138">
        <v>3380</v>
      </c>
      <c r="BU66" s="135"/>
      <c r="BV66" s="135">
        <v>2380</v>
      </c>
      <c r="BW66" s="135"/>
      <c r="BX66" s="135">
        <v>2380</v>
      </c>
      <c r="BY66" s="135"/>
      <c r="BZ66" s="135">
        <v>2380</v>
      </c>
      <c r="CA66" s="135"/>
      <c r="CB66" s="135">
        <v>2380</v>
      </c>
      <c r="CC66" s="135"/>
      <c r="CD66" s="757">
        <f>+SUM(CE66:CE68)</f>
        <v>147047</v>
      </c>
      <c r="CE66" s="142">
        <f>SUM($D66:$CC66)</f>
        <v>146564</v>
      </c>
    </row>
    <row r="67" spans="1:84" s="410" customFormat="1" ht="14.25" customHeight="1" x14ac:dyDescent="0.4">
      <c r="A67" s="753"/>
      <c r="B67" s="754"/>
      <c r="C67" s="120"/>
      <c r="D67" s="120"/>
      <c r="E67" s="120"/>
      <c r="F67" s="120"/>
      <c r="G67" s="120"/>
      <c r="H67" s="120"/>
      <c r="I67" s="120"/>
      <c r="J67" s="120"/>
      <c r="K67" s="120"/>
      <c r="L67" s="121"/>
      <c r="M67" s="122"/>
      <c r="N67" s="120"/>
      <c r="O67" s="120"/>
      <c r="P67" s="120"/>
      <c r="Q67" s="120"/>
      <c r="R67" s="120"/>
      <c r="S67" s="120"/>
      <c r="T67" s="120"/>
      <c r="U67" s="123"/>
      <c r="V67" s="124"/>
      <c r="W67" s="120"/>
      <c r="X67" s="120"/>
      <c r="Y67" s="123" t="s">
        <v>645</v>
      </c>
      <c r="Z67" s="120"/>
      <c r="AA67" s="120"/>
      <c r="AB67" s="207" t="s">
        <v>227</v>
      </c>
      <c r="AC67" s="120"/>
      <c r="AD67" s="123" t="s">
        <v>228</v>
      </c>
      <c r="AE67" s="123"/>
      <c r="AF67" s="124"/>
      <c r="AG67" s="120"/>
      <c r="AH67" s="120" t="s">
        <v>229</v>
      </c>
      <c r="AI67" s="123" t="s">
        <v>658</v>
      </c>
      <c r="AJ67" s="123"/>
      <c r="AK67" s="120"/>
      <c r="AL67" s="120"/>
      <c r="AM67" s="120"/>
      <c r="AN67" s="120"/>
      <c r="AO67" s="120"/>
      <c r="AP67" s="124"/>
      <c r="AQ67" s="120"/>
      <c r="AR67" s="120"/>
      <c r="AS67" s="120"/>
      <c r="AT67" s="120"/>
      <c r="AU67" s="120"/>
      <c r="AV67" s="120"/>
      <c r="AW67" s="123"/>
      <c r="AX67" s="121"/>
      <c r="AY67" s="125"/>
      <c r="AZ67" s="123" t="s">
        <v>680</v>
      </c>
      <c r="BA67" s="120"/>
      <c r="BB67" s="123"/>
      <c r="BC67" s="120"/>
      <c r="BD67" s="209" t="s">
        <v>679</v>
      </c>
      <c r="BE67" s="120"/>
      <c r="BF67" s="209" t="s">
        <v>679</v>
      </c>
      <c r="BG67" s="120"/>
      <c r="BH67" s="209" t="s">
        <v>679</v>
      </c>
      <c r="BI67" s="120"/>
      <c r="BJ67" s="209" t="s">
        <v>679</v>
      </c>
      <c r="BK67" s="120"/>
      <c r="BL67" s="209" t="s">
        <v>679</v>
      </c>
      <c r="BM67" s="120"/>
      <c r="BN67" s="209" t="s">
        <v>679</v>
      </c>
      <c r="BO67" s="120"/>
      <c r="BP67" s="209" t="s">
        <v>679</v>
      </c>
      <c r="BQ67" s="120"/>
      <c r="BR67" s="209" t="s">
        <v>679</v>
      </c>
      <c r="BS67" s="120"/>
      <c r="BT67" s="209" t="s">
        <v>679</v>
      </c>
      <c r="BU67" s="120"/>
      <c r="BV67" s="209" t="s">
        <v>679</v>
      </c>
      <c r="BW67" s="120"/>
      <c r="BX67" s="209" t="s">
        <v>679</v>
      </c>
      <c r="BY67" s="120"/>
      <c r="BZ67" s="209" t="s">
        <v>679</v>
      </c>
      <c r="CA67" s="120"/>
      <c r="CB67" s="209" t="s">
        <v>679</v>
      </c>
      <c r="CC67" s="120"/>
      <c r="CD67" s="772"/>
      <c r="CE67" s="127">
        <f>SUM(D67:CD67)</f>
        <v>0</v>
      </c>
    </row>
    <row r="68" spans="1:84" s="410" customFormat="1" ht="14.25" customHeight="1" x14ac:dyDescent="0.4">
      <c r="A68" s="755"/>
      <c r="B68" s="756"/>
      <c r="C68" s="143"/>
      <c r="D68" s="143"/>
      <c r="E68" s="143"/>
      <c r="F68" s="143"/>
      <c r="G68" s="143"/>
      <c r="H68" s="143"/>
      <c r="I68" s="143"/>
      <c r="J68" s="143"/>
      <c r="K68" s="143"/>
      <c r="L68" s="144"/>
      <c r="M68" s="145"/>
      <c r="N68" s="143"/>
      <c r="O68" s="143"/>
      <c r="P68" s="143"/>
      <c r="Q68" s="143"/>
      <c r="R68" s="143"/>
      <c r="S68" s="143"/>
      <c r="T68" s="143"/>
      <c r="U68" s="143"/>
      <c r="V68" s="146"/>
      <c r="W68" s="143"/>
      <c r="X68" s="143"/>
      <c r="Y68" s="143"/>
      <c r="Z68" s="143"/>
      <c r="AA68" s="143"/>
      <c r="AB68" s="143"/>
      <c r="AC68" s="143" t="s">
        <v>230</v>
      </c>
      <c r="AD68" s="143">
        <v>483</v>
      </c>
      <c r="AE68" s="147"/>
      <c r="AF68" s="146"/>
      <c r="AG68" s="143"/>
      <c r="AH68" s="143"/>
      <c r="AI68" s="143"/>
      <c r="AJ68" s="143"/>
      <c r="AK68" s="143"/>
      <c r="AL68" s="143"/>
      <c r="AM68" s="143"/>
      <c r="AN68" s="143"/>
      <c r="AO68" s="143"/>
      <c r="AP68" s="146"/>
      <c r="AQ68" s="143"/>
      <c r="AR68" s="143"/>
      <c r="AS68" s="143"/>
      <c r="AT68" s="143"/>
      <c r="AU68" s="143"/>
      <c r="AV68" s="143"/>
      <c r="AW68" s="143"/>
      <c r="AX68" s="144"/>
      <c r="AY68" s="148"/>
      <c r="AZ68" s="146"/>
      <c r="BA68" s="143"/>
      <c r="BB68" s="147" t="s">
        <v>678</v>
      </c>
      <c r="BC68" s="143"/>
      <c r="BE68" s="143"/>
      <c r="BF68" s="143"/>
      <c r="BG68" s="147" t="s">
        <v>678</v>
      </c>
      <c r="BH68" s="143"/>
      <c r="BI68" s="143"/>
      <c r="BJ68" s="146"/>
      <c r="BK68" s="143"/>
      <c r="BL68" s="147" t="s">
        <v>678</v>
      </c>
      <c r="BM68" s="143"/>
      <c r="BN68" s="143"/>
      <c r="BO68" s="143"/>
      <c r="BP68" s="143"/>
      <c r="BQ68" s="147" t="s">
        <v>678</v>
      </c>
      <c r="BR68" s="143"/>
      <c r="BS68" s="143"/>
      <c r="BT68" s="146"/>
      <c r="BU68" s="143"/>
      <c r="BV68" s="147" t="s">
        <v>678</v>
      </c>
      <c r="BW68" s="143"/>
      <c r="BX68" s="143"/>
      <c r="BY68" s="143"/>
      <c r="BZ68" s="143"/>
      <c r="CA68" s="445" t="s">
        <v>678</v>
      </c>
      <c r="CB68" s="445"/>
      <c r="CC68" s="143"/>
      <c r="CD68" s="773"/>
      <c r="CE68" s="150">
        <f>SUM($D68:$CC68)</f>
        <v>483</v>
      </c>
    </row>
    <row r="69" spans="1:84" s="410" customFormat="1" ht="14.25" customHeight="1" x14ac:dyDescent="0.4">
      <c r="A69" s="751" t="s">
        <v>231</v>
      </c>
      <c r="B69" s="789"/>
      <c r="C69" s="135"/>
      <c r="D69" s="135"/>
      <c r="E69" s="135"/>
      <c r="F69" s="135"/>
      <c r="G69" s="135"/>
      <c r="H69" s="135"/>
      <c r="I69" s="135"/>
      <c r="J69" s="135">
        <v>140</v>
      </c>
      <c r="K69" s="135"/>
      <c r="L69" s="136"/>
      <c r="M69" s="137"/>
      <c r="N69" s="135">
        <v>430</v>
      </c>
      <c r="O69" s="135"/>
      <c r="P69" s="135"/>
      <c r="Q69" s="135"/>
      <c r="R69" s="135">
        <v>460</v>
      </c>
      <c r="S69" s="135"/>
      <c r="T69" s="135"/>
      <c r="U69" s="135">
        <v>6180</v>
      </c>
      <c r="V69" s="138"/>
      <c r="W69" s="135"/>
      <c r="X69" s="135">
        <v>65</v>
      </c>
      <c r="Y69" s="135"/>
      <c r="Z69" s="135">
        <v>5672</v>
      </c>
      <c r="AA69" s="135">
        <v>83</v>
      </c>
      <c r="AB69" s="135">
        <v>327</v>
      </c>
      <c r="AC69" s="139" t="s">
        <v>232</v>
      </c>
      <c r="AD69" s="135"/>
      <c r="AE69" s="135">
        <v>5041</v>
      </c>
      <c r="AF69" s="138"/>
      <c r="AG69" s="135">
        <v>205</v>
      </c>
      <c r="AH69" s="135">
        <v>791</v>
      </c>
      <c r="AI69" s="135">
        <v>2205</v>
      </c>
      <c r="AJ69" s="139" t="s">
        <v>660</v>
      </c>
      <c r="AK69" s="135"/>
      <c r="AL69" s="135"/>
      <c r="AM69" s="135"/>
      <c r="AN69" s="135"/>
      <c r="AO69" s="135"/>
      <c r="AP69" s="138"/>
      <c r="AQ69" s="135"/>
      <c r="AR69" s="135"/>
      <c r="AS69" s="135"/>
      <c r="AT69" s="135"/>
      <c r="AU69" s="135"/>
      <c r="AV69" s="135">
        <v>13781</v>
      </c>
      <c r="AW69" s="135">
        <v>454</v>
      </c>
      <c r="AX69" s="136">
        <v>2057</v>
      </c>
      <c r="AY69" s="140"/>
      <c r="AZ69" s="138"/>
      <c r="BA69" s="135">
        <v>1700</v>
      </c>
      <c r="BB69" s="135">
        <v>6500</v>
      </c>
      <c r="BC69" s="135"/>
      <c r="BD69" s="135">
        <v>300</v>
      </c>
      <c r="BE69" s="135">
        <v>4000</v>
      </c>
      <c r="BF69" s="135"/>
      <c r="BG69" s="135"/>
      <c r="BH69" s="135"/>
      <c r="BI69" s="135">
        <v>300</v>
      </c>
      <c r="BJ69" s="138">
        <v>12200</v>
      </c>
      <c r="BK69" s="135"/>
      <c r="BL69" s="135"/>
      <c r="BM69" s="135"/>
      <c r="BN69" s="135">
        <v>300</v>
      </c>
      <c r="BO69" s="135">
        <v>4000</v>
      </c>
      <c r="BP69" s="135">
        <v>1700</v>
      </c>
      <c r="BQ69" s="135"/>
      <c r="BR69" s="135">
        <v>6500</v>
      </c>
      <c r="BS69" s="135">
        <v>300</v>
      </c>
      <c r="BT69" s="138"/>
      <c r="BU69" s="135"/>
      <c r="BV69" s="135"/>
      <c r="BW69" s="135"/>
      <c r="BX69" s="135">
        <v>300</v>
      </c>
      <c r="BY69" s="135">
        <v>4400</v>
      </c>
      <c r="BZ69" s="135"/>
      <c r="CA69" s="135"/>
      <c r="CB69" s="135"/>
      <c r="CC69" s="135">
        <v>300</v>
      </c>
      <c r="CD69" s="757">
        <f>+SUM(CE69:CE72)</f>
        <v>83269</v>
      </c>
      <c r="CE69" s="142">
        <f>SUM($D69:$CC69)</f>
        <v>80691</v>
      </c>
    </row>
    <row r="70" spans="1:84" s="410" customFormat="1" ht="14.25" customHeight="1" x14ac:dyDescent="0.4">
      <c r="A70" s="753"/>
      <c r="B70" s="754"/>
      <c r="C70" s="120"/>
      <c r="D70" s="120"/>
      <c r="E70" s="120"/>
      <c r="F70" s="120"/>
      <c r="G70" s="120"/>
      <c r="H70" s="120"/>
      <c r="I70" s="120"/>
      <c r="J70" s="120"/>
      <c r="K70" s="120"/>
      <c r="L70" s="121"/>
      <c r="M70" s="208"/>
      <c r="N70" s="123" t="s">
        <v>233</v>
      </c>
      <c r="O70" s="120"/>
      <c r="P70" s="120"/>
      <c r="Q70" s="120"/>
      <c r="R70" s="120" t="s">
        <v>234</v>
      </c>
      <c r="S70" s="120"/>
      <c r="T70" s="120"/>
      <c r="U70" s="120" t="s">
        <v>235</v>
      </c>
      <c r="V70" s="124"/>
      <c r="W70" s="120"/>
      <c r="X70" s="120" t="s">
        <v>236</v>
      </c>
      <c r="Y70" s="123"/>
      <c r="Z70" s="120" t="s">
        <v>237</v>
      </c>
      <c r="AA70" s="123" t="s">
        <v>238</v>
      </c>
      <c r="AB70" s="120"/>
      <c r="AC70" s="120"/>
      <c r="AD70" s="123"/>
      <c r="AE70" s="120" t="s">
        <v>652</v>
      </c>
      <c r="AF70" s="124"/>
      <c r="AG70" s="120" t="s">
        <v>239</v>
      </c>
      <c r="AH70" s="209" t="s">
        <v>240</v>
      </c>
      <c r="AI70" s="120">
        <v>384</v>
      </c>
      <c r="AJ70" s="123" t="s">
        <v>241</v>
      </c>
      <c r="AK70" s="120"/>
      <c r="AL70" s="120"/>
      <c r="AM70" s="120"/>
      <c r="AN70" s="120"/>
      <c r="AO70" s="120"/>
      <c r="AP70" s="124"/>
      <c r="AQ70" s="120"/>
      <c r="AR70" s="120"/>
      <c r="AS70" s="120"/>
      <c r="AT70" s="120"/>
      <c r="AU70" s="120"/>
      <c r="AV70" s="120" t="s">
        <v>242</v>
      </c>
      <c r="AW70" s="123" t="s">
        <v>243</v>
      </c>
      <c r="AX70" s="121"/>
      <c r="AY70" s="125"/>
      <c r="AZ70" s="124"/>
      <c r="BA70" s="123" t="s">
        <v>855</v>
      </c>
      <c r="BB70" s="120"/>
      <c r="BC70" s="120"/>
      <c r="BD70" s="120"/>
      <c r="BE70" s="120"/>
      <c r="BF70" s="120"/>
      <c r="BG70" s="120"/>
      <c r="BH70" s="120"/>
      <c r="BI70" s="120"/>
      <c r="BJ70" s="124"/>
      <c r="BK70" s="120"/>
      <c r="BL70" s="120"/>
      <c r="BM70" s="120"/>
      <c r="BN70" s="120"/>
      <c r="BO70" s="120"/>
      <c r="BP70" s="120"/>
      <c r="BQ70" s="120"/>
      <c r="BR70" s="120"/>
      <c r="BS70" s="120"/>
      <c r="BT70" s="124"/>
      <c r="BU70" s="120"/>
      <c r="BV70" s="120"/>
      <c r="BW70" s="120"/>
      <c r="BX70" s="120"/>
      <c r="BY70" s="120"/>
      <c r="BZ70" s="120"/>
      <c r="CA70" s="120"/>
      <c r="CB70" s="120"/>
      <c r="CC70" s="120"/>
      <c r="CD70" s="772"/>
      <c r="CE70" s="127">
        <f>SUM($D70:$CC70)</f>
        <v>384</v>
      </c>
    </row>
    <row r="71" spans="1:84" s="410" customFormat="1" ht="14.25" customHeight="1" x14ac:dyDescent="0.4">
      <c r="A71" s="753"/>
      <c r="B71" s="754"/>
      <c r="C71" s="120"/>
      <c r="D71" s="120"/>
      <c r="E71" s="120"/>
      <c r="F71" s="120"/>
      <c r="G71" s="120"/>
      <c r="H71" s="120"/>
      <c r="I71" s="120"/>
      <c r="J71" s="120"/>
      <c r="K71" s="120"/>
      <c r="L71" s="121"/>
      <c r="M71" s="122"/>
      <c r="N71" s="120"/>
      <c r="O71" s="120"/>
      <c r="P71" s="120"/>
      <c r="Q71" s="120"/>
      <c r="R71" s="120"/>
      <c r="S71" s="120"/>
      <c r="T71" s="120"/>
      <c r="U71" s="120"/>
      <c r="V71" s="124"/>
      <c r="W71" s="120"/>
      <c r="X71" s="120"/>
      <c r="Y71" s="120"/>
      <c r="Z71" s="123"/>
      <c r="AA71" s="120"/>
      <c r="AB71" s="120"/>
      <c r="AC71" s="120"/>
      <c r="AD71" s="120" t="s">
        <v>653</v>
      </c>
      <c r="AE71" s="120">
        <v>282</v>
      </c>
      <c r="AF71" s="124"/>
      <c r="AG71" s="120">
        <v>1570</v>
      </c>
      <c r="AH71" s="209" t="s">
        <v>240</v>
      </c>
      <c r="AI71" s="120">
        <v>342</v>
      </c>
      <c r="AJ71" s="123" t="s">
        <v>244</v>
      </c>
      <c r="AK71" s="120"/>
      <c r="AL71" s="120"/>
      <c r="AM71" s="120"/>
      <c r="AN71" s="120"/>
      <c r="AO71" s="120"/>
      <c r="AP71" s="124"/>
      <c r="AQ71" s="120"/>
      <c r="AR71" s="120"/>
      <c r="AS71" s="120"/>
      <c r="AT71" s="120"/>
      <c r="AU71" s="120"/>
      <c r="AV71" s="120"/>
      <c r="AW71" s="123"/>
      <c r="AX71" s="121"/>
      <c r="AY71" s="125"/>
      <c r="AZ71" s="124"/>
      <c r="BA71" s="120"/>
      <c r="BB71" s="120"/>
      <c r="BC71" s="120"/>
      <c r="BD71" s="120"/>
      <c r="BE71" s="120"/>
      <c r="BF71" s="120"/>
      <c r="BG71" s="120"/>
      <c r="BH71" s="120"/>
      <c r="BI71" s="120"/>
      <c r="BJ71" s="124"/>
      <c r="BK71" s="120"/>
      <c r="BL71" s="120"/>
      <c r="BM71" s="120"/>
      <c r="BN71" s="120"/>
      <c r="BO71" s="120"/>
      <c r="BP71" s="120"/>
      <c r="BQ71" s="120"/>
      <c r="BR71" s="120"/>
      <c r="BS71" s="120"/>
      <c r="BT71" s="124"/>
      <c r="BU71" s="120"/>
      <c r="BV71" s="120"/>
      <c r="BW71" s="120"/>
      <c r="BX71" s="120"/>
      <c r="BY71" s="120"/>
      <c r="BZ71" s="120"/>
      <c r="CA71" s="120"/>
      <c r="CB71" s="120"/>
      <c r="CC71" s="120"/>
      <c r="CD71" s="772"/>
      <c r="CE71" s="127">
        <f>SUM($D71:$CC71)</f>
        <v>2194</v>
      </c>
    </row>
    <row r="72" spans="1:84" s="410" customFormat="1" ht="14.25" customHeight="1" x14ac:dyDescent="0.4">
      <c r="A72" s="755"/>
      <c r="B72" s="756"/>
      <c r="C72" s="143"/>
      <c r="D72" s="143"/>
      <c r="E72" s="143"/>
      <c r="F72" s="143"/>
      <c r="G72" s="143"/>
      <c r="H72" s="143"/>
      <c r="I72" s="143"/>
      <c r="J72" s="143"/>
      <c r="K72" s="143"/>
      <c r="L72" s="144"/>
      <c r="M72" s="145"/>
      <c r="N72" s="143"/>
      <c r="O72" s="143"/>
      <c r="P72" s="143"/>
      <c r="Q72" s="143"/>
      <c r="R72" s="143"/>
      <c r="S72" s="143"/>
      <c r="T72" s="143"/>
      <c r="U72" s="143"/>
      <c r="V72" s="146"/>
      <c r="W72" s="143"/>
      <c r="X72" s="143"/>
      <c r="Y72" s="143"/>
      <c r="Z72" s="143"/>
      <c r="AA72" s="143"/>
      <c r="AB72" s="143"/>
      <c r="AC72" s="143"/>
      <c r="AD72" s="143"/>
      <c r="AE72" s="143"/>
      <c r="AF72" s="146"/>
      <c r="AG72" s="143" t="s">
        <v>245</v>
      </c>
      <c r="AH72" s="147" t="s">
        <v>655</v>
      </c>
      <c r="AI72" s="143"/>
      <c r="AJ72" s="143"/>
      <c r="AK72" s="143"/>
      <c r="AL72" s="143"/>
      <c r="AM72" s="143"/>
      <c r="AN72" s="143"/>
      <c r="AO72" s="143"/>
      <c r="AP72" s="146"/>
      <c r="AQ72" s="143"/>
      <c r="AR72" s="143"/>
      <c r="AS72" s="143"/>
      <c r="AT72" s="143"/>
      <c r="AU72" s="143"/>
      <c r="AV72" s="143"/>
      <c r="AW72" s="143"/>
      <c r="AX72" s="144"/>
      <c r="AY72" s="148"/>
      <c r="AZ72" s="146"/>
      <c r="BA72" s="143"/>
      <c r="BB72" s="143"/>
      <c r="BC72" s="143"/>
      <c r="BD72" s="143"/>
      <c r="BE72" s="143"/>
      <c r="BF72" s="143"/>
      <c r="BG72" s="143"/>
      <c r="BH72" s="143"/>
      <c r="BI72" s="143"/>
      <c r="BJ72" s="146"/>
      <c r="BK72" s="143"/>
      <c r="BL72" s="143"/>
      <c r="BM72" s="143"/>
      <c r="BN72" s="143"/>
      <c r="BO72" s="143"/>
      <c r="BP72" s="143"/>
      <c r="BQ72" s="143"/>
      <c r="BR72" s="143"/>
      <c r="BS72" s="143"/>
      <c r="BT72" s="146"/>
      <c r="BU72" s="143"/>
      <c r="BV72" s="143"/>
      <c r="BW72" s="143"/>
      <c r="BX72" s="143"/>
      <c r="BY72" s="143"/>
      <c r="BZ72" s="143"/>
      <c r="CA72" s="143"/>
      <c r="CB72" s="143"/>
      <c r="CC72" s="143"/>
      <c r="CD72" s="773"/>
      <c r="CE72" s="150">
        <f>SUM(D72:CD72)</f>
        <v>0</v>
      </c>
    </row>
    <row r="73" spans="1:84" s="410" customFormat="1" ht="14.25" customHeight="1" x14ac:dyDescent="0.4">
      <c r="A73" s="751" t="s">
        <v>246</v>
      </c>
      <c r="B73" s="789"/>
      <c r="C73" s="135"/>
      <c r="D73" s="135"/>
      <c r="E73" s="135"/>
      <c r="F73" s="135"/>
      <c r="G73" s="135"/>
      <c r="H73" s="135"/>
      <c r="I73" s="135"/>
      <c r="J73" s="135"/>
      <c r="K73" s="135"/>
      <c r="L73" s="136"/>
      <c r="M73" s="137"/>
      <c r="N73" s="135"/>
      <c r="O73" s="135"/>
      <c r="P73" s="135"/>
      <c r="Q73" s="135"/>
      <c r="R73" s="135"/>
      <c r="S73" s="135"/>
      <c r="T73" s="135"/>
      <c r="U73" s="135"/>
      <c r="V73" s="138"/>
      <c r="W73" s="135">
        <v>3722</v>
      </c>
      <c r="X73" s="135">
        <v>2297</v>
      </c>
      <c r="Y73" s="139"/>
      <c r="Z73" s="135">
        <v>2534</v>
      </c>
      <c r="AA73" s="135">
        <v>4538</v>
      </c>
      <c r="AB73" s="135">
        <v>6011</v>
      </c>
      <c r="AC73" s="135">
        <v>4530</v>
      </c>
      <c r="AD73" s="139"/>
      <c r="AE73" s="135"/>
      <c r="AF73" s="138"/>
      <c r="AG73" s="135"/>
      <c r="AH73" s="139"/>
      <c r="AI73" s="135"/>
      <c r="AJ73" s="135"/>
      <c r="AK73" s="135"/>
      <c r="AL73" s="135"/>
      <c r="AM73" s="135"/>
      <c r="AN73" s="135"/>
      <c r="AO73" s="135"/>
      <c r="AP73" s="138"/>
      <c r="AQ73" s="135"/>
      <c r="AR73" s="135"/>
      <c r="AS73" s="135"/>
      <c r="AT73" s="135"/>
      <c r="AU73" s="135"/>
      <c r="AV73" s="135"/>
      <c r="AW73" s="135"/>
      <c r="AX73" s="136"/>
      <c r="AY73" s="140"/>
      <c r="AZ73" s="151" t="s">
        <v>866</v>
      </c>
      <c r="BA73" s="135"/>
      <c r="BB73" s="135"/>
      <c r="BC73" s="135"/>
      <c r="BD73" s="135"/>
      <c r="BE73" s="135"/>
      <c r="BF73" s="135"/>
      <c r="BG73" s="135"/>
      <c r="BH73" s="135"/>
      <c r="BI73" s="135"/>
      <c r="BJ73" s="138"/>
      <c r="BK73" s="135"/>
      <c r="BL73" s="135"/>
      <c r="BM73" s="139"/>
      <c r="BN73" s="135"/>
      <c r="BO73" s="135"/>
      <c r="BP73" s="135"/>
      <c r="BQ73" s="135"/>
      <c r="BR73" s="135"/>
      <c r="BS73" s="135"/>
      <c r="BT73" s="138"/>
      <c r="BU73" s="135"/>
      <c r="BV73" s="135"/>
      <c r="BW73" s="135"/>
      <c r="BX73" s="135"/>
      <c r="BY73" s="135"/>
      <c r="BZ73" s="135"/>
      <c r="CA73" s="135"/>
      <c r="CB73" s="135"/>
      <c r="CC73" s="135"/>
      <c r="CD73" s="757">
        <f>+CE73</f>
        <v>23632</v>
      </c>
      <c r="CE73" s="757">
        <f t="shared" ref="CE73:CE80" si="3">SUM($D73:$CC73)</f>
        <v>23632</v>
      </c>
    </row>
    <row r="74" spans="1:84" s="410" customFormat="1" ht="14.25" customHeight="1" x14ac:dyDescent="0.4">
      <c r="A74" s="755"/>
      <c r="B74" s="756"/>
      <c r="C74" s="143"/>
      <c r="D74" s="143"/>
      <c r="E74" s="143"/>
      <c r="F74" s="143"/>
      <c r="G74" s="143"/>
      <c r="H74" s="143"/>
      <c r="I74" s="143"/>
      <c r="J74" s="143"/>
      <c r="K74" s="143"/>
      <c r="L74" s="144"/>
      <c r="M74" s="145"/>
      <c r="N74" s="143"/>
      <c r="O74" s="143"/>
      <c r="P74" s="143"/>
      <c r="Q74" s="143"/>
      <c r="R74" s="143"/>
      <c r="S74" s="143"/>
      <c r="T74" s="143"/>
      <c r="U74" s="143"/>
      <c r="V74" s="146"/>
      <c r="W74" s="143" t="s">
        <v>247</v>
      </c>
      <c r="X74" s="147"/>
      <c r="Y74" s="147"/>
      <c r="Z74" s="143" t="s">
        <v>248</v>
      </c>
      <c r="AA74" s="143"/>
      <c r="AB74" s="210" t="s">
        <v>249</v>
      </c>
      <c r="AC74" s="143"/>
      <c r="AD74" s="143"/>
      <c r="AE74" s="143"/>
      <c r="AF74" s="146"/>
      <c r="AG74" s="143"/>
      <c r="AH74" s="143"/>
      <c r="AI74" s="143"/>
      <c r="AJ74" s="143"/>
      <c r="AK74" s="143"/>
      <c r="AL74" s="143"/>
      <c r="AM74" s="143"/>
      <c r="AN74" s="143"/>
      <c r="AO74" s="143"/>
      <c r="AP74" s="146"/>
      <c r="AQ74" s="143"/>
      <c r="AR74" s="143"/>
      <c r="AS74" s="143"/>
      <c r="AT74" s="143"/>
      <c r="AU74" s="143"/>
      <c r="AV74" s="143"/>
      <c r="AW74" s="143"/>
      <c r="AX74" s="144"/>
      <c r="AY74" s="148"/>
      <c r="AZ74" s="146"/>
      <c r="BA74" s="143"/>
      <c r="BB74" s="143"/>
      <c r="BC74" s="143"/>
      <c r="BD74" s="143"/>
      <c r="BE74" s="143"/>
      <c r="BF74" s="143"/>
      <c r="BG74" s="143"/>
      <c r="BH74" s="143"/>
      <c r="BI74" s="143"/>
      <c r="BJ74" s="146"/>
      <c r="BK74" s="143"/>
      <c r="BL74" s="143"/>
      <c r="BM74" s="143"/>
      <c r="BN74" s="143"/>
      <c r="BO74" s="143"/>
      <c r="BP74" s="143"/>
      <c r="BQ74" s="143"/>
      <c r="BR74" s="143"/>
      <c r="BS74" s="143"/>
      <c r="BT74" s="146"/>
      <c r="BU74" s="143"/>
      <c r="BV74" s="143"/>
      <c r="BW74" s="143"/>
      <c r="BX74" s="143"/>
      <c r="BY74" s="143"/>
      <c r="BZ74" s="143"/>
      <c r="CA74" s="143"/>
      <c r="CB74" s="143"/>
      <c r="CC74" s="143"/>
      <c r="CD74" s="773"/>
      <c r="CE74" s="773">
        <f t="shared" si="3"/>
        <v>0</v>
      </c>
    </row>
    <row r="75" spans="1:84" s="410" customFormat="1" ht="14.25" customHeight="1" x14ac:dyDescent="0.4">
      <c r="A75" s="800" t="s">
        <v>250</v>
      </c>
      <c r="B75" s="801"/>
      <c r="C75" s="95"/>
      <c r="D75" s="95"/>
      <c r="E75" s="95"/>
      <c r="F75" s="95"/>
      <c r="G75" s="95"/>
      <c r="H75" s="95"/>
      <c r="I75" s="95"/>
      <c r="J75" s="95"/>
      <c r="K75" s="95"/>
      <c r="L75" s="96"/>
      <c r="M75" s="97"/>
      <c r="N75" s="95"/>
      <c r="O75" s="95"/>
      <c r="P75" s="95"/>
      <c r="Q75" s="95"/>
      <c r="R75" s="95"/>
      <c r="S75" s="95"/>
      <c r="T75" s="95"/>
      <c r="U75" s="95"/>
      <c r="V75" s="98"/>
      <c r="W75" s="95"/>
      <c r="X75" s="95"/>
      <c r="Y75" s="108"/>
      <c r="Z75" s="95"/>
      <c r="AA75" s="108"/>
      <c r="AB75" s="95"/>
      <c r="AC75" s="108"/>
      <c r="AD75" s="108"/>
      <c r="AE75" s="95"/>
      <c r="AF75" s="98"/>
      <c r="AG75" s="95"/>
      <c r="AH75" s="95"/>
      <c r="AI75" s="95"/>
      <c r="AJ75" s="95"/>
      <c r="AK75" s="108"/>
      <c r="AL75" s="95">
        <v>1037</v>
      </c>
      <c r="AM75" s="108" t="s">
        <v>609</v>
      </c>
      <c r="AN75" s="95"/>
      <c r="AO75" s="95"/>
      <c r="AP75" s="98"/>
      <c r="AQ75" s="95"/>
      <c r="AR75" s="95"/>
      <c r="AS75" s="95"/>
      <c r="AT75" s="95"/>
      <c r="AU75" s="95"/>
      <c r="AV75" s="95"/>
      <c r="AW75" s="95"/>
      <c r="AX75" s="96"/>
      <c r="AY75" s="109" t="s">
        <v>611</v>
      </c>
      <c r="AZ75" s="98"/>
      <c r="BA75" s="95"/>
      <c r="BB75" s="95"/>
      <c r="BC75" s="95"/>
      <c r="BD75" s="95"/>
      <c r="BE75" s="95"/>
      <c r="BF75" s="95"/>
      <c r="BG75" s="108"/>
      <c r="BH75" s="95"/>
      <c r="BI75" s="95"/>
      <c r="BJ75" s="98"/>
      <c r="BK75" s="95">
        <v>1600</v>
      </c>
      <c r="BL75" s="108" t="s">
        <v>610</v>
      </c>
      <c r="BM75" s="95"/>
      <c r="BN75" s="95"/>
      <c r="BO75" s="95"/>
      <c r="BP75" s="95"/>
      <c r="BQ75" s="95"/>
      <c r="BR75" s="95"/>
      <c r="BS75" s="95"/>
      <c r="BT75" s="98"/>
      <c r="BU75" s="95"/>
      <c r="BV75" s="95"/>
      <c r="BW75" s="95"/>
      <c r="BX75" s="95"/>
      <c r="BY75" s="95"/>
      <c r="BZ75" s="95"/>
      <c r="CA75" s="95"/>
      <c r="CB75" s="95"/>
      <c r="CC75" s="95"/>
      <c r="CD75" s="101">
        <f t="shared" ref="CD75:CD83" si="4">SUM(C75:CC75)</f>
        <v>2637</v>
      </c>
      <c r="CE75" s="101">
        <f t="shared" si="3"/>
        <v>2637</v>
      </c>
    </row>
    <row r="76" spans="1:84" s="410" customFormat="1" ht="14.25" customHeight="1" x14ac:dyDescent="0.4">
      <c r="A76" s="759" t="s">
        <v>251</v>
      </c>
      <c r="B76" s="760"/>
      <c r="C76" s="95"/>
      <c r="D76" s="95"/>
      <c r="E76" s="95"/>
      <c r="F76" s="95"/>
      <c r="G76" s="95"/>
      <c r="H76" s="95"/>
      <c r="I76" s="95"/>
      <c r="J76" s="95"/>
      <c r="K76" s="95"/>
      <c r="L76" s="96"/>
      <c r="M76" s="97"/>
      <c r="N76" s="95"/>
      <c r="O76" s="95"/>
      <c r="P76" s="95"/>
      <c r="Q76" s="95"/>
      <c r="R76" s="95"/>
      <c r="S76" s="95"/>
      <c r="T76" s="95">
        <v>309</v>
      </c>
      <c r="U76" s="108" t="s">
        <v>252</v>
      </c>
      <c r="V76" s="98"/>
      <c r="W76" s="95"/>
      <c r="X76" s="95"/>
      <c r="Y76" s="108"/>
      <c r="Z76" s="95"/>
      <c r="AA76" s="95"/>
      <c r="AB76" s="105"/>
      <c r="AC76" s="95"/>
      <c r="AD76" s="95"/>
      <c r="AE76" s="108"/>
      <c r="AF76" s="98"/>
      <c r="AG76" s="95"/>
      <c r="AH76" s="95"/>
      <c r="AI76" s="95"/>
      <c r="AJ76" s="108"/>
      <c r="AK76" s="95"/>
      <c r="AL76" s="95"/>
      <c r="AM76" s="95"/>
      <c r="AN76" s="95"/>
      <c r="AO76" s="108" t="s">
        <v>630</v>
      </c>
      <c r="AP76" s="98"/>
      <c r="AQ76" s="95"/>
      <c r="AR76" s="95"/>
      <c r="AS76" s="95"/>
      <c r="AT76" s="95"/>
      <c r="AU76" s="95"/>
      <c r="AV76" s="95"/>
      <c r="AW76" s="108"/>
      <c r="AX76" s="96"/>
      <c r="AY76" s="99"/>
      <c r="AZ76" s="103" t="s">
        <v>621</v>
      </c>
      <c r="BA76" s="95"/>
      <c r="BB76" s="95"/>
      <c r="BC76" s="95"/>
      <c r="BD76" s="95"/>
      <c r="BE76" s="95"/>
      <c r="BF76" s="95"/>
      <c r="BG76" s="95"/>
      <c r="BH76" s="95"/>
      <c r="BI76" s="95"/>
      <c r="BJ76" s="98"/>
      <c r="BK76" s="95"/>
      <c r="BL76" s="95"/>
      <c r="BM76" s="95"/>
      <c r="BN76" s="95"/>
      <c r="BO76" s="95"/>
      <c r="BP76" s="95"/>
      <c r="BQ76" s="95"/>
      <c r="BR76" s="95"/>
      <c r="BS76" s="95"/>
      <c r="BT76" s="98"/>
      <c r="BU76" s="95"/>
      <c r="BV76" s="95"/>
      <c r="BW76" s="95"/>
      <c r="BX76" s="95"/>
      <c r="BY76" s="95"/>
      <c r="BZ76" s="95"/>
      <c r="CA76" s="95"/>
      <c r="CB76" s="95"/>
      <c r="CC76" s="95"/>
      <c r="CD76" s="101">
        <f t="shared" si="4"/>
        <v>309</v>
      </c>
      <c r="CE76" s="101">
        <f t="shared" si="3"/>
        <v>309</v>
      </c>
      <c r="CF76" s="451"/>
    </row>
    <row r="77" spans="1:84" s="410" customFormat="1" ht="14.25" customHeight="1" x14ac:dyDescent="0.4">
      <c r="A77" s="759" t="s">
        <v>253</v>
      </c>
      <c r="B77" s="767"/>
      <c r="C77" s="95"/>
      <c r="D77" s="95"/>
      <c r="E77" s="95"/>
      <c r="F77" s="95"/>
      <c r="G77" s="95"/>
      <c r="H77" s="95"/>
      <c r="I77" s="95"/>
      <c r="J77" s="95"/>
      <c r="K77" s="95"/>
      <c r="L77" s="96"/>
      <c r="M77" s="97"/>
      <c r="N77" s="95"/>
      <c r="O77" s="95"/>
      <c r="P77" s="95"/>
      <c r="Q77" s="108"/>
      <c r="R77" s="95"/>
      <c r="S77" s="95"/>
      <c r="T77" s="95"/>
      <c r="U77" s="95"/>
      <c r="V77" s="98"/>
      <c r="W77" s="95"/>
      <c r="X77" s="95"/>
      <c r="Y77" s="95"/>
      <c r="Z77" s="95"/>
      <c r="AA77" s="95"/>
      <c r="AB77" s="95"/>
      <c r="AC77" s="95"/>
      <c r="AD77" s="95"/>
      <c r="AE77" s="95"/>
      <c r="AF77" s="98"/>
      <c r="AG77" s="95"/>
      <c r="AH77" s="108"/>
      <c r="AI77" s="95"/>
      <c r="AJ77" s="95"/>
      <c r="AK77" s="95"/>
      <c r="AL77" s="95" t="s">
        <v>572</v>
      </c>
      <c r="AM77" s="95">
        <v>15669</v>
      </c>
      <c r="AN77" s="95"/>
      <c r="AO77" s="108" t="s">
        <v>510</v>
      </c>
      <c r="AP77" s="98"/>
      <c r="AQ77" s="95"/>
      <c r="AR77" s="95"/>
      <c r="AS77" s="440"/>
      <c r="AT77" s="95"/>
      <c r="AU77" s="95"/>
      <c r="AV77" s="95"/>
      <c r="AW77" s="108" t="s">
        <v>612</v>
      </c>
      <c r="AX77" s="96"/>
      <c r="AY77" s="99"/>
      <c r="AZ77" s="98"/>
      <c r="BA77" s="95"/>
      <c r="BB77" s="95"/>
      <c r="BC77" s="95"/>
      <c r="BD77" s="95"/>
      <c r="BE77" s="95"/>
      <c r="BF77" s="95"/>
      <c r="BG77" s="95"/>
      <c r="BH77" s="95"/>
      <c r="BI77" s="95"/>
      <c r="BJ77" s="98"/>
      <c r="BK77" s="95"/>
      <c r="BL77" s="95"/>
      <c r="BM77" s="95"/>
      <c r="BN77" s="95"/>
      <c r="BO77" s="95"/>
      <c r="BP77" s="95"/>
      <c r="BQ77" s="95"/>
      <c r="BR77" s="95"/>
      <c r="BS77" s="95"/>
      <c r="BT77" s="98"/>
      <c r="BU77" s="95"/>
      <c r="BV77" s="95"/>
      <c r="BW77" s="95"/>
      <c r="BX77" s="95"/>
      <c r="BY77" s="95"/>
      <c r="BZ77" s="95"/>
      <c r="CA77" s="95"/>
      <c r="CB77" s="95"/>
      <c r="CC77" s="95"/>
      <c r="CD77" s="101">
        <f t="shared" si="4"/>
        <v>15669</v>
      </c>
      <c r="CE77" s="101">
        <f t="shared" si="3"/>
        <v>15669</v>
      </c>
    </row>
    <row r="78" spans="1:84" s="410" customFormat="1" ht="14.25" customHeight="1" x14ac:dyDescent="0.4">
      <c r="A78" s="759" t="s">
        <v>254</v>
      </c>
      <c r="B78" s="767"/>
      <c r="C78" s="95"/>
      <c r="D78" s="95"/>
      <c r="E78" s="95"/>
      <c r="F78" s="95"/>
      <c r="G78" s="95"/>
      <c r="H78" s="95"/>
      <c r="I78" s="95"/>
      <c r="J78" s="95"/>
      <c r="K78" s="95"/>
      <c r="L78" s="96"/>
      <c r="M78" s="97"/>
      <c r="N78" s="95"/>
      <c r="O78" s="95"/>
      <c r="P78" s="95"/>
      <c r="Q78" s="95"/>
      <c r="R78" s="95"/>
      <c r="S78" s="95"/>
      <c r="T78" s="95"/>
      <c r="U78" s="95"/>
      <c r="V78" s="98"/>
      <c r="W78" s="95"/>
      <c r="X78" s="95"/>
      <c r="Y78" s="95"/>
      <c r="Z78" s="108"/>
      <c r="AA78" s="95"/>
      <c r="AB78" s="95"/>
      <c r="AC78" s="95"/>
      <c r="AD78" s="95"/>
      <c r="AE78" s="95"/>
      <c r="AF78" s="98"/>
      <c r="AG78" s="95"/>
      <c r="AH78" s="95"/>
      <c r="AI78" s="95"/>
      <c r="AJ78" s="95"/>
      <c r="AK78" s="95"/>
      <c r="AL78" s="95"/>
      <c r="AM78" s="95"/>
      <c r="AN78" s="95"/>
      <c r="AO78" s="95">
        <v>4161</v>
      </c>
      <c r="AP78" s="98">
        <v>325</v>
      </c>
      <c r="AQ78" s="95">
        <v>1203</v>
      </c>
      <c r="AR78" s="95">
        <v>193</v>
      </c>
      <c r="AS78" s="95">
        <v>761</v>
      </c>
      <c r="AT78" s="95">
        <v>287</v>
      </c>
      <c r="AU78" s="95"/>
      <c r="AV78" s="95">
        <v>313</v>
      </c>
      <c r="AW78" s="95"/>
      <c r="AX78" s="96" t="s">
        <v>255</v>
      </c>
      <c r="AY78" s="109"/>
      <c r="AZ78" s="103" t="s">
        <v>619</v>
      </c>
      <c r="BA78" s="95"/>
      <c r="BB78" s="95"/>
      <c r="BC78" s="95"/>
      <c r="BD78" s="108" t="s">
        <v>633</v>
      </c>
      <c r="BE78" s="95"/>
      <c r="BF78" s="95"/>
      <c r="BG78" s="95"/>
      <c r="BH78" s="95"/>
      <c r="BI78" s="95"/>
      <c r="BJ78" s="98"/>
      <c r="BK78" s="95"/>
      <c r="BL78" s="95"/>
      <c r="BM78" s="95"/>
      <c r="BN78" s="95"/>
      <c r="BO78" s="95"/>
      <c r="BP78" s="95"/>
      <c r="BQ78" s="95"/>
      <c r="BR78" s="95"/>
      <c r="BS78" s="95"/>
      <c r="BT78" s="98"/>
      <c r="BU78" s="95"/>
      <c r="BV78" s="95"/>
      <c r="BW78" s="95"/>
      <c r="BX78" s="95"/>
      <c r="BY78" s="95"/>
      <c r="BZ78" s="95"/>
      <c r="CA78" s="95"/>
      <c r="CB78" s="95"/>
      <c r="CC78" s="95"/>
      <c r="CD78" s="101">
        <f t="shared" si="4"/>
        <v>7243</v>
      </c>
      <c r="CE78" s="101">
        <f t="shared" si="3"/>
        <v>7243</v>
      </c>
      <c r="CF78" s="451"/>
    </row>
    <row r="79" spans="1:84" s="410" customFormat="1" ht="14.25" customHeight="1" x14ac:dyDescent="0.4">
      <c r="A79" s="759" t="s">
        <v>620</v>
      </c>
      <c r="B79" s="767"/>
      <c r="C79" s="95"/>
      <c r="D79" s="95"/>
      <c r="E79" s="95"/>
      <c r="F79" s="95"/>
      <c r="G79" s="95"/>
      <c r="H79" s="95"/>
      <c r="I79" s="95"/>
      <c r="J79" s="95"/>
      <c r="K79" s="95"/>
      <c r="L79" s="96"/>
      <c r="M79" s="97"/>
      <c r="N79" s="95"/>
      <c r="O79" s="95"/>
      <c r="P79" s="95"/>
      <c r="Q79" s="95"/>
      <c r="R79" s="95"/>
      <c r="S79" s="95"/>
      <c r="T79" s="95"/>
      <c r="U79" s="95"/>
      <c r="V79" s="98"/>
      <c r="W79" s="95"/>
      <c r="X79" s="95"/>
      <c r="Y79" s="95">
        <v>52</v>
      </c>
      <c r="Z79" s="95">
        <v>80</v>
      </c>
      <c r="AA79" s="95">
        <v>160</v>
      </c>
      <c r="AB79" s="95"/>
      <c r="AC79" s="95">
        <v>80</v>
      </c>
      <c r="AD79" s="95">
        <v>135</v>
      </c>
      <c r="AE79" s="95">
        <v>834</v>
      </c>
      <c r="AF79" s="98">
        <v>997</v>
      </c>
      <c r="AG79" s="95"/>
      <c r="AH79" s="95" t="s">
        <v>256</v>
      </c>
      <c r="AI79" s="95">
        <v>404</v>
      </c>
      <c r="AJ79" s="95">
        <v>160</v>
      </c>
      <c r="AK79" s="95">
        <v>833</v>
      </c>
      <c r="AL79" s="95">
        <v>743</v>
      </c>
      <c r="AM79" s="108"/>
      <c r="AN79" s="95"/>
      <c r="AO79" s="95"/>
      <c r="AP79" s="98" t="s">
        <v>512</v>
      </c>
      <c r="AQ79" s="95" t="s">
        <v>632</v>
      </c>
      <c r="AR79" s="95"/>
      <c r="AS79" s="95">
        <v>7872</v>
      </c>
      <c r="AT79" s="95">
        <v>3301</v>
      </c>
      <c r="AU79" s="211"/>
      <c r="AV79" s="211" t="s">
        <v>622</v>
      </c>
      <c r="AW79" s="95">
        <v>518</v>
      </c>
      <c r="AX79" s="96">
        <v>1873</v>
      </c>
      <c r="AY79" s="99">
        <v>2000</v>
      </c>
      <c r="AZ79" s="98">
        <v>1000</v>
      </c>
      <c r="BA79" s="95">
        <v>1000</v>
      </c>
      <c r="BB79" s="95">
        <v>1000</v>
      </c>
      <c r="BC79" s="95">
        <v>1000</v>
      </c>
      <c r="BD79" s="95">
        <v>1000</v>
      </c>
      <c r="BE79" s="95">
        <v>1000</v>
      </c>
      <c r="BF79" s="95">
        <v>1000</v>
      </c>
      <c r="BG79" s="95">
        <v>1000</v>
      </c>
      <c r="BH79" s="95">
        <v>1000</v>
      </c>
      <c r="BI79" s="95">
        <v>1000</v>
      </c>
      <c r="BJ79" s="95">
        <v>1000</v>
      </c>
      <c r="BK79" s="95">
        <v>1000</v>
      </c>
      <c r="BL79" s="95">
        <v>1000</v>
      </c>
      <c r="BM79" s="95">
        <v>1000</v>
      </c>
      <c r="BN79" s="95">
        <v>1000</v>
      </c>
      <c r="BO79" s="95">
        <v>1000</v>
      </c>
      <c r="BP79" s="95">
        <v>1000</v>
      </c>
      <c r="BQ79" s="95">
        <v>1000</v>
      </c>
      <c r="BR79" s="95">
        <v>1000</v>
      </c>
      <c r="BS79" s="95">
        <v>1000</v>
      </c>
      <c r="BT79" s="95">
        <v>1000</v>
      </c>
      <c r="BU79" s="95">
        <v>1000</v>
      </c>
      <c r="BV79" s="95">
        <v>1000</v>
      </c>
      <c r="BW79" s="95">
        <v>1000</v>
      </c>
      <c r="BX79" s="95">
        <v>1000</v>
      </c>
      <c r="BY79" s="95">
        <v>1000</v>
      </c>
      <c r="BZ79" s="95">
        <v>1000</v>
      </c>
      <c r="CA79" s="95">
        <v>1000</v>
      </c>
      <c r="CB79" s="95">
        <v>1000</v>
      </c>
      <c r="CC79" s="95">
        <v>1000</v>
      </c>
      <c r="CD79" s="101">
        <f t="shared" si="4"/>
        <v>50042</v>
      </c>
      <c r="CE79" s="101">
        <f t="shared" si="3"/>
        <v>50042</v>
      </c>
    </row>
    <row r="80" spans="1:84" s="410" customFormat="1" ht="14.25" customHeight="1" thickBot="1" x14ac:dyDescent="0.45">
      <c r="A80" s="759" t="s">
        <v>257</v>
      </c>
      <c r="B80" s="767"/>
      <c r="C80" s="95"/>
      <c r="D80" s="95"/>
      <c r="E80" s="95"/>
      <c r="F80" s="95"/>
      <c r="G80" s="95"/>
      <c r="H80" s="95"/>
      <c r="I80" s="95"/>
      <c r="J80" s="95"/>
      <c r="K80" s="95"/>
      <c r="L80" s="96"/>
      <c r="M80" s="97"/>
      <c r="N80" s="95"/>
      <c r="O80" s="95"/>
      <c r="P80" s="95"/>
      <c r="Q80" s="95"/>
      <c r="R80" s="95"/>
      <c r="S80" s="95"/>
      <c r="T80" s="95"/>
      <c r="U80" s="95"/>
      <c r="V80" s="98"/>
      <c r="W80" s="95"/>
      <c r="X80" s="95"/>
      <c r="Y80" s="95" t="s">
        <v>258</v>
      </c>
      <c r="Z80" s="108" t="s">
        <v>259</v>
      </c>
      <c r="AA80" s="95"/>
      <c r="AB80" s="95"/>
      <c r="AC80" s="95" t="s">
        <v>260</v>
      </c>
      <c r="AD80" s="95" t="s">
        <v>260</v>
      </c>
      <c r="AE80" s="108" t="s">
        <v>261</v>
      </c>
      <c r="AF80" s="98"/>
      <c r="AG80" s="95"/>
      <c r="AH80" s="95"/>
      <c r="AI80" s="95"/>
      <c r="AJ80" s="108" t="s">
        <v>664</v>
      </c>
      <c r="AK80" s="95"/>
      <c r="AL80" s="95" t="s">
        <v>260</v>
      </c>
      <c r="AM80" s="95"/>
      <c r="AN80" s="95">
        <v>620</v>
      </c>
      <c r="AO80" s="95"/>
      <c r="AP80" s="98"/>
      <c r="AQ80" s="95" t="s">
        <v>631</v>
      </c>
      <c r="AR80" s="95"/>
      <c r="AS80" s="95"/>
      <c r="AT80" s="95"/>
      <c r="AU80" s="441" t="s">
        <v>635</v>
      </c>
      <c r="AV80" s="95">
        <v>240</v>
      </c>
      <c r="AW80" s="108"/>
      <c r="AX80" s="96"/>
      <c r="AY80" s="99" t="s">
        <v>623</v>
      </c>
      <c r="AZ80" s="103" t="s">
        <v>624</v>
      </c>
      <c r="BA80" s="95"/>
      <c r="BB80" s="95"/>
      <c r="BC80" s="95"/>
      <c r="BD80" s="95"/>
      <c r="BE80" s="95"/>
      <c r="BF80" s="95"/>
      <c r="BG80" s="95"/>
      <c r="BH80" s="95"/>
      <c r="BI80" s="95"/>
      <c r="BJ80" s="98"/>
      <c r="BK80" s="95"/>
      <c r="BL80" s="95"/>
      <c r="BM80" s="95"/>
      <c r="BN80" s="95"/>
      <c r="BO80" s="95"/>
      <c r="BP80" s="95"/>
      <c r="BQ80" s="95"/>
      <c r="BR80" s="95"/>
      <c r="BS80" s="95"/>
      <c r="BT80" s="98"/>
      <c r="BU80" s="95"/>
      <c r="BV80" s="95"/>
      <c r="BW80" s="95"/>
      <c r="BX80" s="95"/>
      <c r="BY80" s="95"/>
      <c r="BZ80" s="95"/>
      <c r="CA80" s="95"/>
      <c r="CB80" s="95"/>
      <c r="CC80" s="95"/>
      <c r="CD80" s="101">
        <f t="shared" si="4"/>
        <v>860</v>
      </c>
      <c r="CE80" s="101">
        <f t="shared" si="3"/>
        <v>860</v>
      </c>
      <c r="CF80" s="451"/>
    </row>
    <row r="81" spans="1:84" s="410" customFormat="1" ht="14.25" customHeight="1" x14ac:dyDescent="0.4">
      <c r="A81" s="779" t="s">
        <v>262</v>
      </c>
      <c r="B81" s="780"/>
      <c r="C81" s="173"/>
      <c r="D81" s="173"/>
      <c r="E81" s="173"/>
      <c r="F81" s="173"/>
      <c r="G81" s="173"/>
      <c r="H81" s="173"/>
      <c r="I81" s="173"/>
      <c r="J81" s="173"/>
      <c r="K81" s="173"/>
      <c r="L81" s="174"/>
      <c r="M81" s="175"/>
      <c r="N81" s="173"/>
      <c r="O81" s="173"/>
      <c r="P81" s="173"/>
      <c r="Q81" s="173"/>
      <c r="R81" s="173"/>
      <c r="S81" s="173"/>
      <c r="T81" s="173"/>
      <c r="U81" s="173"/>
      <c r="V81" s="176"/>
      <c r="W81" s="173"/>
      <c r="X81" s="173"/>
      <c r="Y81" s="173"/>
      <c r="Z81" s="173"/>
      <c r="AA81" s="173"/>
      <c r="AB81" s="173"/>
      <c r="AC81" s="173"/>
      <c r="AD81" s="173"/>
      <c r="AE81" s="173"/>
      <c r="AF81" s="176"/>
      <c r="AG81" s="173"/>
      <c r="AH81" s="173"/>
      <c r="AI81" s="173"/>
      <c r="AJ81" s="173"/>
      <c r="AK81" s="173"/>
      <c r="AL81" s="173"/>
      <c r="AM81" s="173"/>
      <c r="AN81" s="173"/>
      <c r="AO81" s="173"/>
      <c r="AP81" s="176"/>
      <c r="AQ81" s="173"/>
      <c r="AR81" s="173"/>
      <c r="AS81" s="173"/>
      <c r="AT81" s="173" t="s">
        <v>634</v>
      </c>
      <c r="AU81" s="173"/>
      <c r="AV81" s="173"/>
      <c r="AW81" s="173"/>
      <c r="AX81" s="174"/>
      <c r="AY81" s="177"/>
      <c r="AZ81" s="176"/>
      <c r="BA81" s="173"/>
      <c r="BB81" s="173"/>
      <c r="BC81" s="173"/>
      <c r="BD81" s="173"/>
      <c r="BE81" s="173"/>
      <c r="BF81" s="173"/>
      <c r="BG81" s="173"/>
      <c r="BH81" s="173"/>
      <c r="BI81" s="173"/>
      <c r="BJ81" s="176"/>
      <c r="BK81" s="173"/>
      <c r="BL81" s="173"/>
      <c r="BM81" s="173"/>
      <c r="BN81" s="173"/>
      <c r="BO81" s="173"/>
      <c r="BP81" s="173"/>
      <c r="BQ81" s="173"/>
      <c r="BR81" s="173"/>
      <c r="BS81" s="173"/>
      <c r="BT81" s="176"/>
      <c r="BU81" s="173"/>
      <c r="BV81" s="173"/>
      <c r="BW81" s="173"/>
      <c r="BX81" s="173"/>
      <c r="BY81" s="173"/>
      <c r="BZ81" s="173"/>
      <c r="CA81" s="173"/>
      <c r="CB81" s="173"/>
      <c r="CC81" s="173"/>
      <c r="CD81" s="178">
        <f t="shared" si="4"/>
        <v>0</v>
      </c>
      <c r="CE81" s="178">
        <f>SUM(D81:CD81)</f>
        <v>0</v>
      </c>
    </row>
    <row r="82" spans="1:84" s="410" customFormat="1" ht="14.25" customHeight="1" x14ac:dyDescent="0.4">
      <c r="A82" s="794" t="s">
        <v>263</v>
      </c>
      <c r="B82" s="795"/>
      <c r="C82" s="95"/>
      <c r="D82" s="95"/>
      <c r="E82" s="95"/>
      <c r="F82" s="95"/>
      <c r="G82" s="95"/>
      <c r="H82" s="95"/>
      <c r="I82" s="95"/>
      <c r="J82" s="95"/>
      <c r="K82" s="95"/>
      <c r="L82" s="96"/>
      <c r="M82" s="97"/>
      <c r="N82" s="95"/>
      <c r="O82" s="95"/>
      <c r="P82" s="95"/>
      <c r="Q82" s="95"/>
      <c r="R82" s="95"/>
      <c r="S82" s="95"/>
      <c r="T82" s="95"/>
      <c r="U82" s="95"/>
      <c r="V82" s="98"/>
      <c r="W82" s="95"/>
      <c r="X82" s="95"/>
      <c r="Y82" s="95"/>
      <c r="Z82" s="95"/>
      <c r="AA82" s="95"/>
      <c r="AB82" s="95"/>
      <c r="AC82" s="95"/>
      <c r="AD82" s="95"/>
      <c r="AE82" s="95"/>
      <c r="AF82" s="98"/>
      <c r="AG82" s="95"/>
      <c r="AH82" s="95"/>
      <c r="AI82" s="95"/>
      <c r="AJ82" s="95"/>
      <c r="AK82" s="95"/>
      <c r="AL82" s="95"/>
      <c r="AM82" s="95"/>
      <c r="AN82" s="95"/>
      <c r="AO82" s="95"/>
      <c r="AP82" s="98"/>
      <c r="AQ82" s="95"/>
      <c r="AR82" s="95"/>
      <c r="AS82" s="95"/>
      <c r="AT82" s="95"/>
      <c r="AU82" s="95"/>
      <c r="AV82" s="95"/>
      <c r="AW82" s="95"/>
      <c r="AX82" s="96"/>
      <c r="AY82" s="99"/>
      <c r="AZ82" s="98"/>
      <c r="BA82" s="95"/>
      <c r="BB82" s="95"/>
      <c r="BC82" s="95"/>
      <c r="BD82" s="95"/>
      <c r="BE82" s="95"/>
      <c r="BF82" s="95"/>
      <c r="BG82" s="95"/>
      <c r="BH82" s="95"/>
      <c r="BI82" s="95"/>
      <c r="BJ82" s="98"/>
      <c r="BK82" s="95"/>
      <c r="BL82" s="95"/>
      <c r="BM82" s="95"/>
      <c r="BN82" s="95"/>
      <c r="BO82" s="95"/>
      <c r="BP82" s="95"/>
      <c r="BQ82" s="95"/>
      <c r="BR82" s="95"/>
      <c r="BS82" s="95"/>
      <c r="BT82" s="98"/>
      <c r="BU82" s="95"/>
      <c r="BV82" s="95"/>
      <c r="BW82" s="95"/>
      <c r="BX82" s="95"/>
      <c r="BY82" s="95"/>
      <c r="BZ82" s="95"/>
      <c r="CA82" s="95"/>
      <c r="CB82" s="95"/>
      <c r="CC82" s="95"/>
      <c r="CD82" s="101">
        <f t="shared" si="4"/>
        <v>0</v>
      </c>
      <c r="CE82" s="101">
        <f>SUM(D82:CD82)</f>
        <v>0</v>
      </c>
    </row>
    <row r="83" spans="1:84" s="410" customFormat="1" ht="14.25" customHeight="1" x14ac:dyDescent="0.4">
      <c r="A83" s="759" t="s">
        <v>264</v>
      </c>
      <c r="B83" s="767"/>
      <c r="C83" s="95"/>
      <c r="D83" s="95"/>
      <c r="E83" s="95"/>
      <c r="F83" s="95"/>
      <c r="G83" s="95"/>
      <c r="H83" s="95"/>
      <c r="I83" s="95"/>
      <c r="J83" s="95"/>
      <c r="K83" s="95"/>
      <c r="L83" s="96"/>
      <c r="M83" s="97"/>
      <c r="N83" s="95"/>
      <c r="O83" s="95"/>
      <c r="P83" s="95"/>
      <c r="Q83" s="95"/>
      <c r="R83" s="95"/>
      <c r="S83" s="95"/>
      <c r="T83" s="95"/>
      <c r="U83" s="95"/>
      <c r="V83" s="98"/>
      <c r="W83" s="95"/>
      <c r="X83" s="95"/>
      <c r="Y83" s="95"/>
      <c r="Z83" s="108" t="s">
        <v>647</v>
      </c>
      <c r="AA83" s="95"/>
      <c r="AB83" s="95"/>
      <c r="AC83" s="95"/>
      <c r="AD83" s="95"/>
      <c r="AE83" s="95"/>
      <c r="AF83" s="98"/>
      <c r="AG83" s="95"/>
      <c r="AH83" s="95" t="s">
        <v>613</v>
      </c>
      <c r="AI83" s="95">
        <v>2108</v>
      </c>
      <c r="AJ83" s="95"/>
      <c r="AK83" s="95"/>
      <c r="AL83" s="95"/>
      <c r="AM83" s="95"/>
      <c r="AN83" s="95"/>
      <c r="AO83" s="95"/>
      <c r="AP83" s="98"/>
      <c r="AQ83" s="95"/>
      <c r="AR83" s="95"/>
      <c r="AS83" s="95"/>
      <c r="AT83" s="95"/>
      <c r="AU83" s="95"/>
      <c r="AV83" s="95"/>
      <c r="AW83" s="95"/>
      <c r="AX83" s="96"/>
      <c r="AY83" s="99"/>
      <c r="AZ83" s="98"/>
      <c r="BA83" s="95"/>
      <c r="BB83" s="95"/>
      <c r="BC83" s="95"/>
      <c r="BD83" s="95"/>
      <c r="BE83" s="95"/>
      <c r="BF83" s="95"/>
      <c r="BG83" s="95"/>
      <c r="BH83" s="95"/>
      <c r="BI83" s="95"/>
      <c r="BJ83" s="98"/>
      <c r="BK83" s="95"/>
      <c r="BL83" s="108"/>
      <c r="BM83" s="108"/>
      <c r="BN83" s="95"/>
      <c r="BO83" s="95"/>
      <c r="BP83" s="95"/>
      <c r="BQ83" s="95"/>
      <c r="BR83" s="95"/>
      <c r="BS83" s="95"/>
      <c r="BT83" s="98"/>
      <c r="BU83" s="95"/>
      <c r="BV83" s="95"/>
      <c r="BW83" s="95"/>
      <c r="BX83" s="95"/>
      <c r="BY83" s="95"/>
      <c r="BZ83" s="95"/>
      <c r="CA83" s="95"/>
      <c r="CB83" s="95"/>
      <c r="CC83" s="95"/>
      <c r="CD83" s="101">
        <f t="shared" si="4"/>
        <v>2108</v>
      </c>
      <c r="CE83" s="101">
        <f>SUM($D83:$CC83)</f>
        <v>2108</v>
      </c>
    </row>
    <row r="84" spans="1:84" s="410" customFormat="1" ht="14.25" customHeight="1" x14ac:dyDescent="0.4">
      <c r="A84" s="751" t="s">
        <v>265</v>
      </c>
      <c r="B84" s="752"/>
      <c r="C84" s="135"/>
      <c r="D84" s="135"/>
      <c r="E84" s="135"/>
      <c r="F84" s="135"/>
      <c r="G84" s="135"/>
      <c r="H84" s="135"/>
      <c r="I84" s="135"/>
      <c r="J84" s="135"/>
      <c r="K84" s="135"/>
      <c r="L84" s="136"/>
      <c r="M84" s="137">
        <v>180</v>
      </c>
      <c r="N84" s="135"/>
      <c r="O84" s="135"/>
      <c r="P84" s="135">
        <v>130</v>
      </c>
      <c r="Q84" s="135"/>
      <c r="R84" s="135"/>
      <c r="S84" s="135"/>
      <c r="T84" s="135">
        <v>2900</v>
      </c>
      <c r="U84" s="135"/>
      <c r="V84" s="138"/>
      <c r="W84" s="135"/>
      <c r="X84" s="135"/>
      <c r="Y84" s="135">
        <v>4991</v>
      </c>
      <c r="Z84" s="135">
        <v>665</v>
      </c>
      <c r="AA84" s="139"/>
      <c r="AB84" s="135"/>
      <c r="AC84" s="135">
        <v>596</v>
      </c>
      <c r="AD84" s="135">
        <v>1392</v>
      </c>
      <c r="AE84" s="135"/>
      <c r="AF84" s="138"/>
      <c r="AG84" s="135">
        <v>752</v>
      </c>
      <c r="AH84" s="135"/>
      <c r="AI84" s="135">
        <v>250</v>
      </c>
      <c r="AJ84" s="135"/>
      <c r="AK84" s="135">
        <v>33121</v>
      </c>
      <c r="AL84" s="135">
        <v>335</v>
      </c>
      <c r="AM84" s="139" t="s">
        <v>266</v>
      </c>
      <c r="AN84" s="135"/>
      <c r="AO84" s="135"/>
      <c r="AP84" s="138"/>
      <c r="AQ84" s="135"/>
      <c r="AR84" s="135"/>
      <c r="AS84" s="135"/>
      <c r="AT84" s="135"/>
      <c r="AU84" s="135">
        <v>6814</v>
      </c>
      <c r="AV84" s="135"/>
      <c r="AW84" s="135"/>
      <c r="AX84" s="136">
        <v>1030</v>
      </c>
      <c r="AY84" s="140">
        <v>1500</v>
      </c>
      <c r="AZ84" s="138"/>
      <c r="BA84" s="135"/>
      <c r="BB84" s="135"/>
      <c r="BC84" s="135"/>
      <c r="BD84" s="135"/>
      <c r="BE84" s="135">
        <v>7000</v>
      </c>
      <c r="BF84" s="135"/>
      <c r="BG84" s="135"/>
      <c r="BH84" s="135"/>
      <c r="BI84" s="135"/>
      <c r="BJ84" s="138"/>
      <c r="BK84" s="135"/>
      <c r="BL84" s="135">
        <v>2500</v>
      </c>
      <c r="BM84" s="135"/>
      <c r="BN84" s="135"/>
      <c r="BO84" s="135">
        <v>7000</v>
      </c>
      <c r="BP84" s="135"/>
      <c r="BQ84" s="135"/>
      <c r="BR84" s="135"/>
      <c r="BS84" s="135"/>
      <c r="BT84" s="138"/>
      <c r="BU84" s="135"/>
      <c r="BV84" s="135"/>
      <c r="BW84" s="135"/>
      <c r="BX84" s="135"/>
      <c r="BY84" s="135">
        <v>2500</v>
      </c>
      <c r="BZ84" s="139" t="s">
        <v>618</v>
      </c>
      <c r="CA84" s="135"/>
      <c r="CB84" s="135"/>
      <c r="CC84" s="135"/>
      <c r="CD84" s="757">
        <f>+CE84</f>
        <v>73656</v>
      </c>
      <c r="CE84" s="757">
        <f>SUM($D84:$CC84)</f>
        <v>73656</v>
      </c>
    </row>
    <row r="85" spans="1:84" s="410" customFormat="1" ht="14.25" customHeight="1" thickBot="1" x14ac:dyDescent="0.45">
      <c r="A85" s="753"/>
      <c r="B85" s="754"/>
      <c r="C85" s="233"/>
      <c r="D85" s="233"/>
      <c r="E85" s="233"/>
      <c r="F85" s="233"/>
      <c r="G85" s="233"/>
      <c r="H85" s="233"/>
      <c r="I85" s="233"/>
      <c r="J85" s="233"/>
      <c r="K85" s="233"/>
      <c r="L85" s="234"/>
      <c r="M85" s="235" t="s">
        <v>267</v>
      </c>
      <c r="N85" s="233"/>
      <c r="O85" s="233"/>
      <c r="P85" s="233" t="s">
        <v>268</v>
      </c>
      <c r="Q85" s="233"/>
      <c r="R85" s="233"/>
      <c r="S85" s="233"/>
      <c r="T85" s="233" t="s">
        <v>269</v>
      </c>
      <c r="U85" s="233"/>
      <c r="V85" s="237"/>
      <c r="W85" s="233"/>
      <c r="X85" s="233"/>
      <c r="Y85" s="233" t="s">
        <v>646</v>
      </c>
      <c r="Z85" s="233"/>
      <c r="AA85" s="236"/>
      <c r="AB85" s="233"/>
      <c r="AC85" s="233" t="s">
        <v>267</v>
      </c>
      <c r="AD85" s="236" t="s">
        <v>270</v>
      </c>
      <c r="AE85" s="233"/>
      <c r="AF85" s="237"/>
      <c r="AG85" s="233"/>
      <c r="AH85" s="233"/>
      <c r="AI85" s="233" t="s">
        <v>271</v>
      </c>
      <c r="AJ85" s="233"/>
      <c r="AK85" s="236" t="s">
        <v>565</v>
      </c>
      <c r="AL85" s="233"/>
      <c r="AM85" s="233"/>
      <c r="AN85" s="233"/>
      <c r="AO85" s="233"/>
      <c r="AP85" s="237"/>
      <c r="AQ85" s="233"/>
      <c r="AR85" s="233"/>
      <c r="AS85" s="233"/>
      <c r="AT85" s="233"/>
      <c r="AU85" s="236" t="s">
        <v>272</v>
      </c>
      <c r="AV85" s="233"/>
      <c r="AW85" s="233"/>
      <c r="AX85" s="234" t="s">
        <v>273</v>
      </c>
      <c r="AY85" s="432" t="s">
        <v>274</v>
      </c>
      <c r="AZ85" s="237"/>
      <c r="BA85" s="233"/>
      <c r="BB85" s="233"/>
      <c r="BC85" s="233"/>
      <c r="BD85" s="233"/>
      <c r="BE85" s="236" t="s">
        <v>615</v>
      </c>
      <c r="BF85" s="233"/>
      <c r="BG85" s="233"/>
      <c r="BH85" s="233"/>
      <c r="BI85" s="233"/>
      <c r="BJ85" s="237"/>
      <c r="BK85" s="233"/>
      <c r="BL85" s="236" t="s">
        <v>616</v>
      </c>
      <c r="BM85" s="236"/>
      <c r="BN85" s="233"/>
      <c r="BO85" s="236" t="s">
        <v>614</v>
      </c>
      <c r="BP85" s="233"/>
      <c r="BQ85" s="233"/>
      <c r="BR85" s="233"/>
      <c r="BS85" s="233"/>
      <c r="BT85" s="237"/>
      <c r="BU85" s="233"/>
      <c r="BV85" s="233"/>
      <c r="BW85" s="233"/>
      <c r="BX85" s="233"/>
      <c r="BY85" s="233">
        <v>7000</v>
      </c>
      <c r="BZ85" s="236" t="s">
        <v>617</v>
      </c>
      <c r="CA85" s="233"/>
      <c r="CB85" s="233"/>
      <c r="CC85" s="233"/>
      <c r="CD85" s="772"/>
      <c r="CE85" s="772">
        <f>SUM($D85:$CC85)</f>
        <v>7000</v>
      </c>
    </row>
    <row r="86" spans="1:84" s="410" customFormat="1" ht="14.25" customHeight="1" thickBot="1" x14ac:dyDescent="0.45">
      <c r="A86" s="796" t="s">
        <v>566</v>
      </c>
      <c r="B86" s="797"/>
      <c r="C86" s="433"/>
      <c r="D86" s="433"/>
      <c r="E86" s="433"/>
      <c r="F86" s="433"/>
      <c r="G86" s="433"/>
      <c r="H86" s="433"/>
      <c r="I86" s="433"/>
      <c r="J86" s="433"/>
      <c r="K86" s="433"/>
      <c r="L86" s="434"/>
      <c r="M86" s="435"/>
      <c r="N86" s="433"/>
      <c r="O86" s="433"/>
      <c r="P86" s="433"/>
      <c r="Q86" s="433"/>
      <c r="R86" s="433"/>
      <c r="S86" s="433"/>
      <c r="T86" s="433"/>
      <c r="U86" s="433"/>
      <c r="V86" s="436"/>
      <c r="W86" s="433"/>
      <c r="X86" s="433"/>
      <c r="Y86" s="433"/>
      <c r="Z86" s="433"/>
      <c r="AA86" s="433"/>
      <c r="AB86" s="433"/>
      <c r="AC86" s="433"/>
      <c r="AD86" s="433"/>
      <c r="AE86" s="433"/>
      <c r="AF86" s="436"/>
      <c r="AG86" s="433"/>
      <c r="AH86" s="433"/>
      <c r="AI86" s="433"/>
      <c r="AJ86" s="433"/>
      <c r="AK86" s="433"/>
      <c r="AL86" s="433"/>
      <c r="AM86" s="433"/>
      <c r="AN86" s="433"/>
      <c r="AO86" s="433"/>
      <c r="AP86" s="436"/>
      <c r="AQ86" s="433"/>
      <c r="AR86" s="433"/>
      <c r="AS86" s="433"/>
      <c r="AT86" s="433"/>
      <c r="AU86" s="433"/>
      <c r="AV86" s="433"/>
      <c r="AW86" s="433"/>
      <c r="AX86" s="434"/>
      <c r="AY86" s="437"/>
      <c r="AZ86" s="436">
        <v>3000</v>
      </c>
      <c r="BA86" s="433">
        <v>3000</v>
      </c>
      <c r="BB86" s="433">
        <v>3000</v>
      </c>
      <c r="BC86" s="433">
        <v>3000</v>
      </c>
      <c r="BD86" s="433">
        <v>3000</v>
      </c>
      <c r="BE86" s="433">
        <v>3000</v>
      </c>
      <c r="BF86" s="433">
        <v>3000</v>
      </c>
      <c r="BG86" s="433">
        <v>3000</v>
      </c>
      <c r="BH86" s="433">
        <v>3000</v>
      </c>
      <c r="BI86" s="433">
        <v>3000</v>
      </c>
      <c r="BJ86" s="436">
        <v>3000</v>
      </c>
      <c r="BK86" s="433">
        <v>3000</v>
      </c>
      <c r="BL86" s="433">
        <v>3000</v>
      </c>
      <c r="BM86" s="433">
        <v>3000</v>
      </c>
      <c r="BN86" s="433">
        <v>3000</v>
      </c>
      <c r="BO86" s="433">
        <v>3000</v>
      </c>
      <c r="BP86" s="433">
        <v>3000</v>
      </c>
      <c r="BQ86" s="433">
        <v>3000</v>
      </c>
      <c r="BR86" s="433">
        <v>3000</v>
      </c>
      <c r="BS86" s="433">
        <v>3000</v>
      </c>
      <c r="BT86" s="436">
        <v>3000</v>
      </c>
      <c r="BU86" s="433">
        <v>3000</v>
      </c>
      <c r="BV86" s="433">
        <v>3000</v>
      </c>
      <c r="BW86" s="433">
        <v>3000</v>
      </c>
      <c r="BX86" s="433">
        <v>3000</v>
      </c>
      <c r="BY86" s="433">
        <v>3000</v>
      </c>
      <c r="BZ86" s="433">
        <v>3000</v>
      </c>
      <c r="CA86" s="433">
        <v>3000</v>
      </c>
      <c r="CB86" s="433">
        <v>3000</v>
      </c>
      <c r="CC86" s="433">
        <v>3000</v>
      </c>
      <c r="CD86" s="438">
        <f>SUM(C86:CC86)</f>
        <v>90000</v>
      </c>
      <c r="CE86" s="438">
        <f>SUM(D86:CD86)</f>
        <v>180000</v>
      </c>
    </row>
    <row r="87" spans="1:84" ht="14.25" customHeight="1" thickTop="1" x14ac:dyDescent="0.4">
      <c r="A87" s="761" t="s">
        <v>275</v>
      </c>
      <c r="B87" s="762"/>
      <c r="C87" s="213">
        <f t="shared" ref="C87:BN87" si="5">SUM(C62:C86)</f>
        <v>0</v>
      </c>
      <c r="D87" s="213">
        <f t="shared" si="5"/>
        <v>0</v>
      </c>
      <c r="E87" s="213">
        <f t="shared" si="5"/>
        <v>0</v>
      </c>
      <c r="F87" s="213">
        <f t="shared" si="5"/>
        <v>0</v>
      </c>
      <c r="G87" s="213">
        <f t="shared" si="5"/>
        <v>0</v>
      </c>
      <c r="H87" s="213">
        <f t="shared" si="5"/>
        <v>0</v>
      </c>
      <c r="I87" s="213">
        <f t="shared" si="5"/>
        <v>0</v>
      </c>
      <c r="J87" s="213">
        <f t="shared" si="5"/>
        <v>140</v>
      </c>
      <c r="K87" s="213">
        <f t="shared" si="5"/>
        <v>0</v>
      </c>
      <c r="L87" s="193">
        <f t="shared" si="5"/>
        <v>0</v>
      </c>
      <c r="M87" s="213">
        <f t="shared" si="5"/>
        <v>180</v>
      </c>
      <c r="N87" s="213">
        <f t="shared" si="5"/>
        <v>430</v>
      </c>
      <c r="O87" s="213">
        <f t="shared" si="5"/>
        <v>0</v>
      </c>
      <c r="P87" s="213">
        <f t="shared" si="5"/>
        <v>130</v>
      </c>
      <c r="Q87" s="213">
        <f t="shared" si="5"/>
        <v>0</v>
      </c>
      <c r="R87" s="213">
        <f t="shared" si="5"/>
        <v>460</v>
      </c>
      <c r="S87" s="213">
        <f t="shared" si="5"/>
        <v>0</v>
      </c>
      <c r="T87" s="213">
        <f t="shared" si="5"/>
        <v>8176</v>
      </c>
      <c r="U87" s="213">
        <f t="shared" si="5"/>
        <v>6180</v>
      </c>
      <c r="V87" s="193">
        <f t="shared" si="5"/>
        <v>2480</v>
      </c>
      <c r="W87" s="213">
        <f t="shared" si="5"/>
        <v>10075</v>
      </c>
      <c r="X87" s="213">
        <f t="shared" si="5"/>
        <v>2362</v>
      </c>
      <c r="Y87" s="213">
        <f t="shared" si="5"/>
        <v>8784</v>
      </c>
      <c r="Z87" s="213">
        <f t="shared" si="5"/>
        <v>13019</v>
      </c>
      <c r="AA87" s="213">
        <f t="shared" si="5"/>
        <v>4781</v>
      </c>
      <c r="AB87" s="213">
        <f t="shared" si="5"/>
        <v>7595</v>
      </c>
      <c r="AC87" s="213">
        <f t="shared" si="5"/>
        <v>8556</v>
      </c>
      <c r="AD87" s="213">
        <f t="shared" si="5"/>
        <v>4939</v>
      </c>
      <c r="AE87" s="213">
        <f t="shared" si="5"/>
        <v>9029</v>
      </c>
      <c r="AF87" s="193">
        <f t="shared" si="5"/>
        <v>997</v>
      </c>
      <c r="AG87" s="213">
        <f t="shared" si="5"/>
        <v>4641</v>
      </c>
      <c r="AH87" s="213">
        <f t="shared" si="5"/>
        <v>29965</v>
      </c>
      <c r="AI87" s="213">
        <f t="shared" si="5"/>
        <v>10984</v>
      </c>
      <c r="AJ87" s="213">
        <f t="shared" si="5"/>
        <v>906</v>
      </c>
      <c r="AK87" s="213">
        <f t="shared" si="5"/>
        <v>33954</v>
      </c>
      <c r="AL87" s="213">
        <f t="shared" si="5"/>
        <v>2115</v>
      </c>
      <c r="AM87" s="213">
        <f t="shared" si="5"/>
        <v>19637</v>
      </c>
      <c r="AN87" s="213">
        <f t="shared" si="5"/>
        <v>59357</v>
      </c>
      <c r="AO87" s="213">
        <f t="shared" si="5"/>
        <v>4161</v>
      </c>
      <c r="AP87" s="193">
        <f t="shared" si="5"/>
        <v>325</v>
      </c>
      <c r="AQ87" s="213">
        <f t="shared" si="5"/>
        <v>1203</v>
      </c>
      <c r="AR87" s="213">
        <f t="shared" si="5"/>
        <v>193</v>
      </c>
      <c r="AS87" s="213">
        <f t="shared" si="5"/>
        <v>8633</v>
      </c>
      <c r="AT87" s="213">
        <f t="shared" si="5"/>
        <v>9177</v>
      </c>
      <c r="AU87" s="213">
        <f t="shared" si="5"/>
        <v>70901</v>
      </c>
      <c r="AV87" s="213">
        <f t="shared" si="5"/>
        <v>16116</v>
      </c>
      <c r="AW87" s="213">
        <f t="shared" si="5"/>
        <v>309972</v>
      </c>
      <c r="AX87" s="214">
        <f t="shared" si="5"/>
        <v>4960</v>
      </c>
      <c r="AY87" s="215">
        <f t="shared" si="5"/>
        <v>3500</v>
      </c>
      <c r="AZ87" s="193">
        <f t="shared" si="5"/>
        <v>7380</v>
      </c>
      <c r="BA87" s="213">
        <f t="shared" si="5"/>
        <v>5700</v>
      </c>
      <c r="BB87" s="213">
        <f t="shared" si="5"/>
        <v>15080</v>
      </c>
      <c r="BC87" s="213">
        <f t="shared" si="5"/>
        <v>4000</v>
      </c>
      <c r="BD87" s="213">
        <f t="shared" si="5"/>
        <v>6680</v>
      </c>
      <c r="BE87" s="213">
        <f t="shared" si="5"/>
        <v>15000</v>
      </c>
      <c r="BF87" s="213">
        <f t="shared" si="5"/>
        <v>6380</v>
      </c>
      <c r="BG87" s="213">
        <f t="shared" si="5"/>
        <v>6200</v>
      </c>
      <c r="BH87" s="213">
        <f t="shared" si="5"/>
        <v>7880</v>
      </c>
      <c r="BI87" s="213">
        <f t="shared" si="5"/>
        <v>4300</v>
      </c>
      <c r="BJ87" s="193">
        <f t="shared" si="5"/>
        <v>18580</v>
      </c>
      <c r="BK87" s="213">
        <f t="shared" si="5"/>
        <v>5600</v>
      </c>
      <c r="BL87" s="213">
        <f t="shared" si="5"/>
        <v>11080</v>
      </c>
      <c r="BM87" s="213">
        <f t="shared" si="5"/>
        <v>4000</v>
      </c>
      <c r="BN87" s="213">
        <f t="shared" si="5"/>
        <v>6680</v>
      </c>
      <c r="BO87" s="213">
        <f t="shared" ref="BO87:CE87" si="6">SUM(BO62:BO86)</f>
        <v>15000</v>
      </c>
      <c r="BP87" s="213">
        <f t="shared" si="6"/>
        <v>8080</v>
      </c>
      <c r="BQ87" s="213">
        <f t="shared" si="6"/>
        <v>6200</v>
      </c>
      <c r="BR87" s="213">
        <f t="shared" si="6"/>
        <v>12880</v>
      </c>
      <c r="BS87" s="213">
        <f t="shared" si="6"/>
        <v>17300</v>
      </c>
      <c r="BT87" s="193">
        <f t="shared" si="6"/>
        <v>7380</v>
      </c>
      <c r="BU87" s="213">
        <f t="shared" si="6"/>
        <v>4000</v>
      </c>
      <c r="BV87" s="213">
        <f t="shared" si="6"/>
        <v>8580</v>
      </c>
      <c r="BW87" s="213">
        <f t="shared" si="6"/>
        <v>4000</v>
      </c>
      <c r="BX87" s="213">
        <f t="shared" si="6"/>
        <v>6680</v>
      </c>
      <c r="BY87" s="213">
        <f t="shared" si="6"/>
        <v>17900</v>
      </c>
      <c r="BZ87" s="213">
        <f t="shared" si="6"/>
        <v>6380</v>
      </c>
      <c r="CA87" s="213">
        <f t="shared" si="6"/>
        <v>6200</v>
      </c>
      <c r="CB87" s="213">
        <f t="shared" si="6"/>
        <v>6380</v>
      </c>
      <c r="CC87" s="213">
        <f t="shared" si="6"/>
        <v>4300</v>
      </c>
      <c r="CD87" s="199">
        <f t="shared" si="6"/>
        <v>927813</v>
      </c>
      <c r="CE87" s="199">
        <f t="shared" si="6"/>
        <v>1024813</v>
      </c>
      <c r="CF87" s="104"/>
    </row>
    <row r="88" spans="1:84" ht="14.25" customHeight="1" x14ac:dyDescent="0.4">
      <c r="A88" s="200" t="s">
        <v>212</v>
      </c>
      <c r="B88" s="201"/>
      <c r="C88" s="202"/>
      <c r="D88" s="202"/>
      <c r="E88" s="202"/>
      <c r="F88" s="202"/>
      <c r="G88" s="202"/>
      <c r="H88" s="202"/>
      <c r="I88" s="202"/>
      <c r="J88" s="202"/>
      <c r="K88" s="202"/>
      <c r="L88" s="202"/>
      <c r="M88" s="202"/>
      <c r="N88" s="202"/>
      <c r="O88" s="202"/>
      <c r="P88" s="202"/>
      <c r="Q88" s="202"/>
      <c r="R88" s="202"/>
      <c r="S88" s="202"/>
      <c r="T88" s="202"/>
      <c r="U88" s="202"/>
      <c r="V88" s="202"/>
      <c r="W88" s="202"/>
      <c r="X88" s="202"/>
      <c r="Y88" s="202"/>
      <c r="Z88" s="202"/>
      <c r="AA88" s="202"/>
      <c r="AB88" s="202"/>
      <c r="AC88" s="202"/>
      <c r="AD88" s="202"/>
      <c r="AE88" s="202"/>
      <c r="AF88" s="202"/>
      <c r="AG88" s="202"/>
      <c r="AH88" s="202"/>
      <c r="AI88" s="202"/>
      <c r="AJ88" s="202"/>
      <c r="AK88" s="202"/>
      <c r="AL88" s="202"/>
      <c r="AM88" s="202"/>
      <c r="AN88" s="202"/>
      <c r="AO88" s="202"/>
      <c r="AP88" s="202"/>
      <c r="AQ88" s="202"/>
      <c r="AR88" s="202"/>
      <c r="AS88" s="202"/>
      <c r="AT88" s="202"/>
      <c r="AU88" s="202"/>
      <c r="AV88" s="202"/>
      <c r="AW88" s="202"/>
      <c r="AX88" s="202"/>
      <c r="AY88" s="203"/>
      <c r="AZ88" s="202"/>
      <c r="BA88" s="202"/>
      <c r="BB88" s="202"/>
      <c r="BC88" s="202"/>
      <c r="BD88" s="202"/>
      <c r="BE88" s="202"/>
      <c r="BF88" s="202"/>
      <c r="BG88" s="202"/>
      <c r="BH88" s="202"/>
      <c r="BI88" s="202"/>
      <c r="BJ88" s="202"/>
      <c r="BK88" s="202"/>
      <c r="BL88" s="202"/>
      <c r="BM88" s="202"/>
      <c r="BN88" s="202"/>
      <c r="BO88" s="202"/>
      <c r="BP88" s="202"/>
      <c r="BQ88" s="202"/>
      <c r="BR88" s="202"/>
      <c r="BS88" s="202"/>
      <c r="BT88" s="202"/>
      <c r="BU88" s="202"/>
      <c r="BV88" s="202"/>
      <c r="BW88" s="202"/>
      <c r="BX88" s="202"/>
      <c r="BY88" s="202"/>
      <c r="BZ88" s="202"/>
      <c r="CA88" s="202"/>
      <c r="CB88" s="202"/>
      <c r="CC88" s="202"/>
      <c r="CD88" s="204"/>
      <c r="CE88" s="204"/>
    </row>
    <row r="89" spans="1:84" ht="14.25" customHeight="1" x14ac:dyDescent="0.4">
      <c r="A89" s="798" t="s">
        <v>276</v>
      </c>
      <c r="B89" s="799"/>
      <c r="C89" s="91" t="s">
        <v>212</v>
      </c>
      <c r="D89" s="91"/>
      <c r="E89" s="91"/>
      <c r="F89" s="91"/>
      <c r="G89" s="91"/>
      <c r="H89" s="91"/>
      <c r="I89" s="91"/>
      <c r="J89" s="91"/>
      <c r="K89" s="91"/>
      <c r="L89" s="91"/>
      <c r="M89" s="91"/>
      <c r="N89" s="91"/>
      <c r="O89" s="91"/>
      <c r="P89" s="91"/>
      <c r="Q89" s="91"/>
      <c r="R89" s="91"/>
      <c r="S89" s="91"/>
      <c r="T89" s="91"/>
      <c r="U89" s="91"/>
      <c r="V89" s="91"/>
      <c r="W89" s="91"/>
      <c r="X89" s="91"/>
      <c r="Y89" s="91"/>
      <c r="Z89" s="91"/>
      <c r="AA89" s="91"/>
      <c r="AB89" s="91"/>
      <c r="AC89" s="91"/>
      <c r="AD89" s="91"/>
      <c r="AE89" s="91"/>
      <c r="AF89" s="91"/>
      <c r="AG89" s="91"/>
      <c r="AH89" s="91"/>
      <c r="AI89" s="91"/>
      <c r="AJ89" s="91"/>
      <c r="AK89" s="91"/>
      <c r="AL89" s="91"/>
      <c r="AM89" s="91"/>
      <c r="AN89" s="91"/>
      <c r="AO89" s="91"/>
      <c r="AP89" s="91"/>
      <c r="AQ89" s="91"/>
      <c r="AR89" s="91"/>
      <c r="AS89" s="91"/>
      <c r="AT89" s="91"/>
      <c r="AU89" s="91"/>
      <c r="AV89" s="91"/>
      <c r="AW89" s="91" t="s">
        <v>212</v>
      </c>
      <c r="AX89" s="91"/>
      <c r="AY89" s="93"/>
      <c r="AZ89" s="91"/>
      <c r="BA89" s="91"/>
      <c r="BB89" s="91"/>
      <c r="BC89" s="91"/>
      <c r="BD89" s="91"/>
      <c r="BE89" s="91"/>
      <c r="BF89" s="91"/>
      <c r="BG89" s="91"/>
      <c r="BH89" s="91"/>
      <c r="BI89" s="91"/>
      <c r="BJ89" s="91"/>
      <c r="BK89" s="91"/>
      <c r="BL89" s="91"/>
      <c r="BM89" s="91"/>
      <c r="BN89" s="91"/>
      <c r="BO89" s="91"/>
      <c r="BP89" s="91"/>
      <c r="BQ89" s="91"/>
      <c r="BR89" s="91"/>
      <c r="BS89" s="91"/>
      <c r="BT89" s="91"/>
      <c r="BU89" s="91"/>
      <c r="BV89" s="91"/>
      <c r="BW89" s="91"/>
      <c r="BX89" s="91"/>
      <c r="BY89" s="91"/>
      <c r="BZ89" s="91"/>
      <c r="CA89" s="91"/>
      <c r="CB89" s="91"/>
      <c r="CC89" s="91"/>
      <c r="CD89" s="94"/>
      <c r="CE89" s="94"/>
    </row>
    <row r="90" spans="1:84" ht="14.25" customHeight="1" x14ac:dyDescent="0.4">
      <c r="A90" s="792" t="s">
        <v>277</v>
      </c>
      <c r="B90" s="793"/>
      <c r="C90" s="95"/>
      <c r="D90" s="95"/>
      <c r="E90" s="95"/>
      <c r="F90" s="95"/>
      <c r="G90" s="95"/>
      <c r="H90" s="95"/>
      <c r="I90" s="95"/>
      <c r="J90" s="95"/>
      <c r="K90" s="95"/>
      <c r="L90" s="96"/>
      <c r="M90" s="97"/>
      <c r="N90" s="95"/>
      <c r="O90" s="95"/>
      <c r="P90" s="95"/>
      <c r="Q90" s="95"/>
      <c r="R90" s="95"/>
      <c r="S90" s="95"/>
      <c r="T90" s="95"/>
      <c r="U90" s="95"/>
      <c r="V90" s="98"/>
      <c r="W90" s="95"/>
      <c r="X90" s="95"/>
      <c r="Y90" s="95"/>
      <c r="Z90" s="95"/>
      <c r="AA90" s="95"/>
      <c r="AB90" s="95"/>
      <c r="AC90" s="95"/>
      <c r="AD90" s="95"/>
      <c r="AE90" s="95"/>
      <c r="AF90" s="98"/>
      <c r="AG90" s="95"/>
      <c r="AH90" s="95"/>
      <c r="AI90" s="95"/>
      <c r="AJ90" s="95"/>
      <c r="AK90" s="95"/>
      <c r="AL90" s="95"/>
      <c r="AM90" s="95"/>
      <c r="AN90" s="95"/>
      <c r="AO90" s="95"/>
      <c r="AP90" s="98"/>
      <c r="AQ90" s="95"/>
      <c r="AR90" s="95"/>
      <c r="AS90" s="95"/>
      <c r="AT90" s="95"/>
      <c r="AU90" s="95"/>
      <c r="AV90" s="95"/>
      <c r="AW90" s="95"/>
      <c r="AX90" s="96"/>
      <c r="AY90" s="99"/>
      <c r="AZ90" s="98"/>
      <c r="BA90" s="95"/>
      <c r="BB90" s="95"/>
      <c r="BC90" s="95"/>
      <c r="BD90" s="95"/>
      <c r="BE90" s="95"/>
      <c r="BF90" s="95"/>
      <c r="BG90" s="95"/>
      <c r="BH90" s="95"/>
      <c r="BI90" s="95"/>
      <c r="BJ90" s="98"/>
      <c r="BK90" s="95"/>
      <c r="BL90" s="95"/>
      <c r="BM90" s="95"/>
      <c r="BN90" s="95"/>
      <c r="BO90" s="95"/>
      <c r="BP90" s="95"/>
      <c r="BQ90" s="95"/>
      <c r="BR90" s="95"/>
      <c r="BS90" s="95"/>
      <c r="BT90" s="98"/>
      <c r="BU90" s="95"/>
      <c r="BV90" s="95"/>
      <c r="BW90" s="95"/>
      <c r="BX90" s="95"/>
      <c r="BY90" s="95"/>
      <c r="BZ90" s="95"/>
      <c r="CA90" s="95"/>
      <c r="CB90" s="95"/>
      <c r="CC90" s="95"/>
      <c r="CD90" s="101">
        <f>SUM(C90:CC90)</f>
        <v>0</v>
      </c>
      <c r="CE90" s="101">
        <f>SUM(D90:CD90)</f>
        <v>0</v>
      </c>
    </row>
    <row r="91" spans="1:84" s="410" customFormat="1" ht="14.25" customHeight="1" x14ac:dyDescent="0.4">
      <c r="A91" s="759"/>
      <c r="B91" s="760"/>
      <c r="C91" s="97"/>
      <c r="D91" s="100"/>
      <c r="E91" s="100"/>
      <c r="F91" s="100"/>
      <c r="G91" s="100"/>
      <c r="H91" s="100"/>
      <c r="I91" s="100"/>
      <c r="J91" s="100"/>
      <c r="K91" s="100"/>
      <c r="L91" s="102"/>
      <c r="M91" s="97"/>
      <c r="N91" s="100"/>
      <c r="O91" s="100"/>
      <c r="P91" s="100"/>
      <c r="Q91" s="100"/>
      <c r="R91" s="100"/>
      <c r="S91" s="100"/>
      <c r="T91" s="100"/>
      <c r="U91" s="100"/>
      <c r="V91" s="98"/>
      <c r="W91" s="108"/>
      <c r="X91" s="100"/>
      <c r="Y91" s="100"/>
      <c r="Z91" s="100"/>
      <c r="AA91" s="107"/>
      <c r="AB91" s="100"/>
      <c r="AC91" s="100"/>
      <c r="AD91" s="100"/>
      <c r="AE91" s="100"/>
      <c r="AF91" s="98"/>
      <c r="AG91" s="95"/>
      <c r="AH91" s="100"/>
      <c r="AI91" s="100" t="s">
        <v>278</v>
      </c>
      <c r="AJ91" s="100"/>
      <c r="AK91" s="100" t="s">
        <v>279</v>
      </c>
      <c r="AL91" s="108"/>
      <c r="AM91" s="100"/>
      <c r="AN91" s="100"/>
      <c r="AO91" s="100"/>
      <c r="AP91" s="98" t="s">
        <v>550</v>
      </c>
      <c r="AQ91" s="95"/>
      <c r="AR91" s="100" t="s">
        <v>280</v>
      </c>
      <c r="AS91" s="107" t="s">
        <v>281</v>
      </c>
      <c r="AT91" s="100"/>
      <c r="AU91" s="100"/>
      <c r="AV91" s="107"/>
      <c r="AW91" s="95"/>
      <c r="AX91" s="102"/>
      <c r="AY91" s="99"/>
      <c r="AZ91" s="98"/>
      <c r="BA91" s="95"/>
      <c r="BB91" s="100"/>
      <c r="BC91" s="100"/>
      <c r="BD91" s="100"/>
      <c r="BE91" s="100"/>
      <c r="BF91" s="100"/>
      <c r="BG91" s="100"/>
      <c r="BH91" s="100"/>
      <c r="BI91" s="100"/>
      <c r="BJ91" s="98"/>
      <c r="BK91" s="95"/>
      <c r="BL91" s="100"/>
      <c r="BM91" s="100"/>
      <c r="BN91" s="100"/>
      <c r="BO91" s="100"/>
      <c r="BP91" s="102"/>
      <c r="BQ91" s="100"/>
      <c r="BR91" s="100"/>
      <c r="BS91" s="100"/>
      <c r="BT91" s="98"/>
      <c r="BU91" s="95"/>
      <c r="BV91" s="100"/>
      <c r="BW91" s="100"/>
      <c r="BX91" s="100"/>
      <c r="BY91" s="100"/>
      <c r="BZ91" s="100"/>
      <c r="CA91" s="100"/>
      <c r="CB91" s="100"/>
      <c r="CC91" s="98"/>
      <c r="CD91" s="101">
        <f>SUM(C91:CC91)</f>
        <v>0</v>
      </c>
      <c r="CE91" s="101">
        <f>SUM(D91:CD91)</f>
        <v>0</v>
      </c>
    </row>
    <row r="92" spans="1:84" s="410" customFormat="1" ht="14.25" customHeight="1" x14ac:dyDescent="0.4">
      <c r="A92" s="751" t="s">
        <v>282</v>
      </c>
      <c r="B92" s="789"/>
      <c r="C92" s="137"/>
      <c r="D92" s="141"/>
      <c r="E92" s="141"/>
      <c r="F92" s="141" t="s">
        <v>103</v>
      </c>
      <c r="G92" s="141"/>
      <c r="H92" s="141"/>
      <c r="I92" s="141"/>
      <c r="J92" s="141"/>
      <c r="K92" s="141" t="s">
        <v>578</v>
      </c>
      <c r="L92" s="155">
        <v>242</v>
      </c>
      <c r="M92" s="137"/>
      <c r="N92" s="141"/>
      <c r="O92" s="141"/>
      <c r="P92" s="141"/>
      <c r="Q92" s="141"/>
      <c r="R92" s="141"/>
      <c r="S92" s="141"/>
      <c r="T92" s="141"/>
      <c r="U92" s="141"/>
      <c r="V92" s="138" t="s">
        <v>283</v>
      </c>
      <c r="W92" s="135">
        <v>28203</v>
      </c>
      <c r="X92" s="141">
        <v>618</v>
      </c>
      <c r="Y92" s="154" t="s">
        <v>284</v>
      </c>
      <c r="Z92" s="154"/>
      <c r="AA92" s="141"/>
      <c r="AB92" s="141">
        <v>123</v>
      </c>
      <c r="AC92" s="141"/>
      <c r="AD92" s="141"/>
      <c r="AE92" s="141" t="s">
        <v>285</v>
      </c>
      <c r="AF92" s="138">
        <v>1471</v>
      </c>
      <c r="AG92" s="139"/>
      <c r="AH92" s="141"/>
      <c r="AI92" s="141">
        <v>2786</v>
      </c>
      <c r="AJ92" s="141"/>
      <c r="AK92" s="141">
        <v>121</v>
      </c>
      <c r="AL92" s="135"/>
      <c r="AM92" s="154"/>
      <c r="AN92" s="141"/>
      <c r="AO92" s="141">
        <v>292</v>
      </c>
      <c r="AP92" s="138">
        <v>2748</v>
      </c>
      <c r="AQ92" s="135">
        <v>952</v>
      </c>
      <c r="AR92" s="141">
        <v>647</v>
      </c>
      <c r="AS92" s="141">
        <v>2865</v>
      </c>
      <c r="AT92" s="154"/>
      <c r="AU92" s="141"/>
      <c r="AV92" s="141" t="s">
        <v>549</v>
      </c>
      <c r="AW92" s="135"/>
      <c r="AX92" s="155"/>
      <c r="AY92" s="140"/>
      <c r="AZ92" s="138"/>
      <c r="BA92" s="135"/>
      <c r="BB92" s="141"/>
      <c r="BC92" s="141"/>
      <c r="BD92" s="141"/>
      <c r="BE92" s="141" t="s">
        <v>552</v>
      </c>
      <c r="BF92" s="141">
        <v>3000</v>
      </c>
      <c r="BG92" s="141"/>
      <c r="BH92" s="141"/>
      <c r="BI92" s="141"/>
      <c r="BJ92" s="138"/>
      <c r="BK92" s="135" t="s">
        <v>554</v>
      </c>
      <c r="BL92" s="141">
        <v>10000</v>
      </c>
      <c r="BM92" s="141"/>
      <c r="BN92" s="141"/>
      <c r="BO92" s="141"/>
      <c r="BP92" s="155"/>
      <c r="BQ92" s="141"/>
      <c r="BR92" s="141"/>
      <c r="BS92" s="141"/>
      <c r="BT92" s="138"/>
      <c r="BU92" s="135"/>
      <c r="BV92" s="141"/>
      <c r="BW92" s="141" t="s">
        <v>554</v>
      </c>
      <c r="BX92" s="141">
        <v>10000</v>
      </c>
      <c r="BY92" s="141"/>
      <c r="BZ92" s="141"/>
      <c r="CA92" s="141"/>
      <c r="CB92" s="141" t="s">
        <v>552</v>
      </c>
      <c r="CC92" s="138">
        <v>3000</v>
      </c>
      <c r="CD92" s="757">
        <f>+CE92+CE93</f>
        <v>72823</v>
      </c>
      <c r="CE92" s="142">
        <f>SUM($D92:$CC92)</f>
        <v>67068</v>
      </c>
    </row>
    <row r="93" spans="1:84" s="410" customFormat="1" ht="14.25" customHeight="1" x14ac:dyDescent="0.4">
      <c r="A93" s="755"/>
      <c r="B93" s="756"/>
      <c r="C93" s="143"/>
      <c r="D93" s="143"/>
      <c r="E93" s="143"/>
      <c r="F93" s="143"/>
      <c r="G93" s="143"/>
      <c r="H93" s="143" t="s">
        <v>286</v>
      </c>
      <c r="I93" s="143">
        <v>220</v>
      </c>
      <c r="J93" s="143"/>
      <c r="K93" s="143"/>
      <c r="L93" s="144"/>
      <c r="M93" s="145"/>
      <c r="N93" s="143"/>
      <c r="O93" s="143"/>
      <c r="P93" s="143"/>
      <c r="Q93" s="143"/>
      <c r="R93" s="143"/>
      <c r="S93" s="143"/>
      <c r="T93" s="143"/>
      <c r="U93" s="143"/>
      <c r="V93" s="146"/>
      <c r="W93" s="143"/>
      <c r="X93" s="143"/>
      <c r="Y93" s="147"/>
      <c r="Z93" s="143"/>
      <c r="AA93" s="143"/>
      <c r="AB93" s="143" t="s">
        <v>548</v>
      </c>
      <c r="AC93" s="147"/>
      <c r="AD93" s="143"/>
      <c r="AE93" s="143" t="s">
        <v>287</v>
      </c>
      <c r="AF93" s="146">
        <v>602</v>
      </c>
      <c r="AG93" s="143">
        <v>220</v>
      </c>
      <c r="AH93" s="147" t="s">
        <v>288</v>
      </c>
      <c r="AI93" s="143"/>
      <c r="AJ93" s="143"/>
      <c r="AK93" s="143"/>
      <c r="AL93" s="143">
        <v>115</v>
      </c>
      <c r="AM93" s="147" t="s">
        <v>289</v>
      </c>
      <c r="AN93" s="143"/>
      <c r="AO93" s="143"/>
      <c r="AP93" s="218"/>
      <c r="AQ93" s="147" t="s">
        <v>551</v>
      </c>
      <c r="AR93" s="143"/>
      <c r="AS93" s="143"/>
      <c r="AT93" s="143"/>
      <c r="AU93" s="143"/>
      <c r="AV93" s="143">
        <v>950</v>
      </c>
      <c r="AW93" s="143">
        <v>648</v>
      </c>
      <c r="AX93" s="216" t="s">
        <v>290</v>
      </c>
      <c r="AY93" s="148"/>
      <c r="AZ93" s="146"/>
      <c r="BA93" s="143"/>
      <c r="BB93" s="143"/>
      <c r="BC93" s="143"/>
      <c r="BD93" s="143"/>
      <c r="BE93" s="143" t="s">
        <v>553</v>
      </c>
      <c r="BF93" s="143">
        <v>1500</v>
      </c>
      <c r="BG93" s="143"/>
      <c r="BH93" s="143"/>
      <c r="BI93" s="143"/>
      <c r="BJ93" s="146"/>
      <c r="BK93" s="143"/>
      <c r="BL93" s="143"/>
      <c r="BM93" s="143"/>
      <c r="BN93" s="143"/>
      <c r="BO93" s="143"/>
      <c r="BP93" s="143"/>
      <c r="BQ93" s="143"/>
      <c r="BR93" s="143"/>
      <c r="BS93" s="143"/>
      <c r="BT93" s="146"/>
      <c r="BU93" s="143"/>
      <c r="BV93" s="143"/>
      <c r="BW93" s="143"/>
      <c r="BX93" s="143"/>
      <c r="BY93" s="143"/>
      <c r="BZ93" s="143"/>
      <c r="CA93" s="143"/>
      <c r="CB93" s="143" t="s">
        <v>553</v>
      </c>
      <c r="CC93" s="143">
        <v>1500</v>
      </c>
      <c r="CD93" s="773"/>
      <c r="CE93" s="150">
        <f>SUM($D93:$CC93)</f>
        <v>5755</v>
      </c>
    </row>
    <row r="94" spans="1:84" s="410" customFormat="1" ht="14.25" customHeight="1" x14ac:dyDescent="0.4">
      <c r="A94" s="794" t="s">
        <v>291</v>
      </c>
      <c r="B94" s="795"/>
      <c r="C94" s="95"/>
      <c r="D94" s="95"/>
      <c r="E94" s="95"/>
      <c r="F94" s="95"/>
      <c r="G94" s="95"/>
      <c r="H94" s="95"/>
      <c r="I94" s="95"/>
      <c r="J94" s="95"/>
      <c r="K94" s="95"/>
      <c r="L94" s="96"/>
      <c r="M94" s="97"/>
      <c r="N94" s="95"/>
      <c r="O94" s="95"/>
      <c r="P94" s="95"/>
      <c r="Q94" s="95"/>
      <c r="R94" s="95"/>
      <c r="S94" s="95"/>
      <c r="T94" s="95"/>
      <c r="U94" s="95"/>
      <c r="V94" s="98"/>
      <c r="W94" s="95"/>
      <c r="X94" s="95"/>
      <c r="Y94" s="95"/>
      <c r="Z94" s="95"/>
      <c r="AA94" s="95"/>
      <c r="AB94" s="95"/>
      <c r="AC94" s="95"/>
      <c r="AD94" s="95"/>
      <c r="AE94" s="95"/>
      <c r="AF94" s="98"/>
      <c r="AG94" s="95"/>
      <c r="AH94" s="95"/>
      <c r="AI94" s="95"/>
      <c r="AJ94" s="95"/>
      <c r="AK94" s="95"/>
      <c r="AL94" s="95"/>
      <c r="AM94" s="108" t="s">
        <v>517</v>
      </c>
      <c r="AN94" s="95"/>
      <c r="AO94" s="95"/>
      <c r="AP94" s="98"/>
      <c r="AQ94" s="95"/>
      <c r="AR94" s="95"/>
      <c r="AS94" s="95"/>
      <c r="AT94" s="95"/>
      <c r="AU94" s="95"/>
      <c r="AV94" s="95"/>
      <c r="AW94" s="95"/>
      <c r="AX94" s="96"/>
      <c r="AY94" s="99"/>
      <c r="AZ94" s="98"/>
      <c r="BA94" s="95"/>
      <c r="BB94" s="95"/>
      <c r="BC94" s="95"/>
      <c r="BD94" s="95"/>
      <c r="BE94" s="95"/>
      <c r="BF94" s="95"/>
      <c r="BG94" s="95"/>
      <c r="BH94" s="95"/>
      <c r="BI94" s="95"/>
      <c r="BJ94" s="98"/>
      <c r="BK94" s="95"/>
      <c r="BL94" s="95"/>
      <c r="BM94" s="95"/>
      <c r="BN94" s="95"/>
      <c r="BO94" s="95"/>
      <c r="BP94" s="95"/>
      <c r="BQ94" s="95"/>
      <c r="BR94" s="95"/>
      <c r="BS94" s="95"/>
      <c r="BT94" s="98"/>
      <c r="BU94" s="95"/>
      <c r="BV94" s="95"/>
      <c r="BW94" s="95"/>
      <c r="BX94" s="95"/>
      <c r="BY94" s="95"/>
      <c r="BZ94" s="95"/>
      <c r="CA94" s="95"/>
      <c r="CB94" s="95"/>
      <c r="CC94" s="95"/>
      <c r="CD94" s="101">
        <f>SUM(C94:CC94)</f>
        <v>0</v>
      </c>
      <c r="CE94" s="101">
        <f>SUM(D94:CD94)</f>
        <v>0</v>
      </c>
    </row>
    <row r="95" spans="1:84" s="410" customFormat="1" ht="14.25" customHeight="1" x14ac:dyDescent="0.4">
      <c r="A95" s="759" t="s">
        <v>292</v>
      </c>
      <c r="B95" s="760"/>
      <c r="C95" s="128"/>
      <c r="D95" s="128"/>
      <c r="E95" s="128"/>
      <c r="F95" s="128"/>
      <c r="G95" s="128"/>
      <c r="H95" s="128"/>
      <c r="I95" s="128"/>
      <c r="J95" s="128"/>
      <c r="K95" s="128"/>
      <c r="L95" s="129"/>
      <c r="M95" s="217"/>
      <c r="N95" s="128"/>
      <c r="O95" s="128"/>
      <c r="P95" s="128"/>
      <c r="Q95" s="128"/>
      <c r="R95" s="128"/>
      <c r="S95" s="128"/>
      <c r="T95" s="128"/>
      <c r="U95" s="128"/>
      <c r="V95" s="98"/>
      <c r="W95" s="128"/>
      <c r="X95" s="128"/>
      <c r="Y95" s="128"/>
      <c r="Z95" s="128"/>
      <c r="AA95" s="128"/>
      <c r="AB95" s="128"/>
      <c r="AC95" s="128"/>
      <c r="AD95" s="128"/>
      <c r="AE95" s="131"/>
      <c r="AF95" s="98"/>
      <c r="AG95" s="128"/>
      <c r="AH95" s="128"/>
      <c r="AI95" s="128"/>
      <c r="AJ95" s="128"/>
      <c r="AK95" s="128"/>
      <c r="AL95" s="128" t="s">
        <v>514</v>
      </c>
      <c r="AM95" s="131" t="s">
        <v>518</v>
      </c>
      <c r="AN95" s="128"/>
      <c r="AO95" s="128"/>
      <c r="AP95" s="103"/>
      <c r="AQ95" s="128"/>
      <c r="AR95" s="128"/>
      <c r="AS95" s="128"/>
      <c r="AT95" s="128"/>
      <c r="AU95" s="131"/>
      <c r="AV95" s="128"/>
      <c r="AW95" s="128"/>
      <c r="AX95" s="129" t="s">
        <v>293</v>
      </c>
      <c r="AY95" s="153"/>
      <c r="AZ95" s="98"/>
      <c r="BA95" s="128"/>
      <c r="BB95" s="128"/>
      <c r="BC95" s="128"/>
      <c r="BD95" s="128"/>
      <c r="BE95" s="128"/>
      <c r="BF95" s="128"/>
      <c r="BG95" s="128"/>
      <c r="BH95" s="128"/>
      <c r="BI95" s="128"/>
      <c r="BJ95" s="98"/>
      <c r="BK95" s="128"/>
      <c r="BL95" s="128"/>
      <c r="BM95" s="128"/>
      <c r="BN95" s="128"/>
      <c r="BO95" s="128"/>
      <c r="BP95" s="128"/>
      <c r="BQ95" s="128"/>
      <c r="BR95" s="128"/>
      <c r="BS95" s="128"/>
      <c r="BT95" s="98"/>
      <c r="BU95" s="128"/>
      <c r="BV95" s="128"/>
      <c r="BW95" s="128"/>
      <c r="BX95" s="128"/>
      <c r="BY95" s="128"/>
      <c r="BZ95" s="128"/>
      <c r="CA95" s="128"/>
      <c r="CB95" s="128"/>
      <c r="CC95" s="128"/>
      <c r="CD95" s="101">
        <f>SUM(C95:CC95)</f>
        <v>0</v>
      </c>
      <c r="CE95" s="101">
        <f t="shared" ref="CE95:CE115" si="7">SUM($D95:$CC95)</f>
        <v>0</v>
      </c>
    </row>
    <row r="96" spans="1:84" s="410" customFormat="1" ht="14.25" customHeight="1" x14ac:dyDescent="0.4">
      <c r="A96" s="759" t="s">
        <v>294</v>
      </c>
      <c r="B96" s="760"/>
      <c r="C96" s="95"/>
      <c r="D96" s="95"/>
      <c r="E96" s="95"/>
      <c r="F96" s="95"/>
      <c r="G96" s="95"/>
      <c r="H96" s="95"/>
      <c r="I96" s="439" t="s">
        <v>606</v>
      </c>
      <c r="J96" s="108"/>
      <c r="K96" s="108"/>
      <c r="L96" s="96"/>
      <c r="M96" s="217"/>
      <c r="N96" s="95"/>
      <c r="O96" s="95"/>
      <c r="P96" s="95"/>
      <c r="Q96" s="95"/>
      <c r="R96" s="95"/>
      <c r="S96" s="95"/>
      <c r="T96" s="95"/>
      <c r="U96" s="95"/>
      <c r="V96" s="98" t="s">
        <v>295</v>
      </c>
      <c r="W96" s="95">
        <v>609</v>
      </c>
      <c r="X96" s="95"/>
      <c r="Y96" s="95">
        <v>400</v>
      </c>
      <c r="Z96" s="108"/>
      <c r="AA96" s="95"/>
      <c r="AB96" s="95"/>
      <c r="AC96" s="95" t="s">
        <v>605</v>
      </c>
      <c r="AD96" s="95">
        <v>350</v>
      </c>
      <c r="AE96" s="95">
        <v>26</v>
      </c>
      <c r="AF96" s="98">
        <v>158</v>
      </c>
      <c r="AG96" s="108" t="s">
        <v>296</v>
      </c>
      <c r="AH96" s="95"/>
      <c r="AI96" s="95" t="s">
        <v>665</v>
      </c>
      <c r="AJ96" s="95">
        <v>430</v>
      </c>
      <c r="AK96" s="108"/>
      <c r="AL96" s="95">
        <v>369</v>
      </c>
      <c r="AM96" s="95">
        <v>6604</v>
      </c>
      <c r="AN96" s="95"/>
      <c r="AO96" s="95"/>
      <c r="AP96" s="98"/>
      <c r="AQ96" s="95"/>
      <c r="AR96" s="95"/>
      <c r="AS96" s="95"/>
      <c r="AT96" s="95"/>
      <c r="AU96" s="95"/>
      <c r="AV96" s="95"/>
      <c r="AW96" s="95">
        <v>160</v>
      </c>
      <c r="AX96" s="96">
        <v>359</v>
      </c>
      <c r="AY96" s="99">
        <v>3370</v>
      </c>
      <c r="AZ96" s="98"/>
      <c r="BA96" s="95"/>
      <c r="BB96" s="95"/>
      <c r="BC96" s="95"/>
      <c r="BD96" s="95"/>
      <c r="BE96" s="95" t="s">
        <v>569</v>
      </c>
      <c r="BF96" s="95">
        <v>1500</v>
      </c>
      <c r="BG96" s="95"/>
      <c r="BH96" s="95"/>
      <c r="BI96" s="95"/>
      <c r="BJ96" s="98"/>
      <c r="BK96" s="95"/>
      <c r="BL96" s="95"/>
      <c r="BM96" s="95"/>
      <c r="BN96" s="95"/>
      <c r="BO96" s="95" t="s">
        <v>570</v>
      </c>
      <c r="BP96" s="95">
        <v>1000</v>
      </c>
      <c r="BQ96" s="95"/>
      <c r="BR96" s="95"/>
      <c r="BS96" s="95"/>
      <c r="BT96" s="98"/>
      <c r="BU96" s="95"/>
      <c r="BV96" s="95"/>
      <c r="BW96" s="95"/>
      <c r="BX96" s="95"/>
      <c r="BY96" s="95" t="s">
        <v>569</v>
      </c>
      <c r="BZ96" s="95">
        <v>1500</v>
      </c>
      <c r="CA96" s="95"/>
      <c r="CB96" s="95"/>
      <c r="CC96" s="95"/>
      <c r="CD96" s="101">
        <f>SUM(C96:CC96)</f>
        <v>16835</v>
      </c>
      <c r="CE96" s="101">
        <f t="shared" si="7"/>
        <v>16835</v>
      </c>
      <c r="CF96" s="451"/>
    </row>
    <row r="97" spans="1:83" s="410" customFormat="1" ht="14.25" customHeight="1" x14ac:dyDescent="0.4">
      <c r="A97" s="759" t="s">
        <v>567</v>
      </c>
      <c r="B97" s="767"/>
      <c r="C97" s="95"/>
      <c r="D97" s="95"/>
      <c r="E97" s="95"/>
      <c r="F97" s="95"/>
      <c r="G97" s="95"/>
      <c r="H97" s="95"/>
      <c r="I97" s="95"/>
      <c r="J97" s="95"/>
      <c r="K97" s="95"/>
      <c r="L97" s="96"/>
      <c r="M97" s="217" t="s">
        <v>297</v>
      </c>
      <c r="N97" s="95"/>
      <c r="O97" s="95"/>
      <c r="P97" s="95"/>
      <c r="Q97" s="95"/>
      <c r="R97" s="95"/>
      <c r="S97" s="95"/>
      <c r="T97" s="95"/>
      <c r="U97" s="95"/>
      <c r="V97" s="98"/>
      <c r="W97" s="95"/>
      <c r="X97" s="95"/>
      <c r="Y97" s="95" t="s">
        <v>604</v>
      </c>
      <c r="Z97" s="95"/>
      <c r="AA97" s="95"/>
      <c r="AB97" s="95"/>
      <c r="AC97" s="95"/>
      <c r="AD97" s="108"/>
      <c r="AE97" s="95" t="s">
        <v>604</v>
      </c>
      <c r="AF97" s="98"/>
      <c r="AG97" s="95"/>
      <c r="AH97" s="95" t="s">
        <v>298</v>
      </c>
      <c r="AI97" s="95">
        <v>347</v>
      </c>
      <c r="AJ97" s="95"/>
      <c r="AK97" s="95"/>
      <c r="AL97" s="95"/>
      <c r="AM97" s="95" t="s">
        <v>575</v>
      </c>
      <c r="AN97" s="95"/>
      <c r="AO97" s="95"/>
      <c r="AP97" s="98">
        <v>147</v>
      </c>
      <c r="AQ97" s="95">
        <v>158</v>
      </c>
      <c r="AR97" s="95"/>
      <c r="AS97" s="95"/>
      <c r="AT97" s="95"/>
      <c r="AU97" s="95"/>
      <c r="AV97" s="95" t="s">
        <v>560</v>
      </c>
      <c r="AW97" s="108" t="s">
        <v>559</v>
      </c>
      <c r="AX97" s="96"/>
      <c r="AY97" s="109" t="s">
        <v>561</v>
      </c>
      <c r="AZ97" s="98"/>
      <c r="BA97" s="95"/>
      <c r="BB97" s="95"/>
      <c r="BC97" s="95"/>
      <c r="BD97" s="95"/>
      <c r="BE97" s="95" t="s">
        <v>568</v>
      </c>
      <c r="BF97" s="95">
        <v>1000</v>
      </c>
      <c r="BG97" s="95"/>
      <c r="BH97" s="95"/>
      <c r="BI97" s="95"/>
      <c r="BJ97" s="98"/>
      <c r="BK97" s="95"/>
      <c r="BL97" s="95"/>
      <c r="BM97" s="95"/>
      <c r="BN97" s="95"/>
      <c r="BO97" s="95" t="s">
        <v>571</v>
      </c>
      <c r="BP97" s="95">
        <v>500</v>
      </c>
      <c r="BQ97" s="95"/>
      <c r="BR97" s="95"/>
      <c r="BS97" s="95"/>
      <c r="BT97" s="98"/>
      <c r="BU97" s="95"/>
      <c r="BV97" s="95"/>
      <c r="BW97" s="95"/>
      <c r="BX97" s="95"/>
      <c r="BY97" s="95" t="s">
        <v>568</v>
      </c>
      <c r="BZ97" s="95">
        <v>1000</v>
      </c>
      <c r="CA97" s="95"/>
      <c r="CB97" s="95"/>
      <c r="CC97" s="95"/>
      <c r="CD97" s="101">
        <f>SUM(C97:CC97)</f>
        <v>3152</v>
      </c>
      <c r="CE97" s="101">
        <f t="shared" si="7"/>
        <v>3152</v>
      </c>
    </row>
    <row r="98" spans="1:83" s="410" customFormat="1" ht="14.25" customHeight="1" x14ac:dyDescent="0.4">
      <c r="A98" s="759" t="s">
        <v>299</v>
      </c>
      <c r="B98" s="760"/>
      <c r="C98" s="95"/>
      <c r="D98" s="95"/>
      <c r="E98" s="95"/>
      <c r="F98" s="95"/>
      <c r="G98" s="95"/>
      <c r="H98" s="95"/>
      <c r="I98" s="95"/>
      <c r="J98" s="95"/>
      <c r="K98" s="95" t="s">
        <v>300</v>
      </c>
      <c r="L98" s="96">
        <v>14640</v>
      </c>
      <c r="M98" s="97">
        <v>4490</v>
      </c>
      <c r="N98" s="95">
        <v>196</v>
      </c>
      <c r="O98" s="95">
        <v>240</v>
      </c>
      <c r="P98" s="108" t="s">
        <v>301</v>
      </c>
      <c r="Q98" s="95"/>
      <c r="R98" s="95"/>
      <c r="S98" s="95"/>
      <c r="T98" s="95" t="s">
        <v>302</v>
      </c>
      <c r="U98" s="95">
        <v>338</v>
      </c>
      <c r="V98" s="98">
        <v>2781</v>
      </c>
      <c r="W98" s="95"/>
      <c r="X98" s="95"/>
      <c r="Y98" s="95"/>
      <c r="Z98" s="95"/>
      <c r="AA98" s="95"/>
      <c r="AB98" s="95" t="s">
        <v>303</v>
      </c>
      <c r="AC98" s="95">
        <v>96</v>
      </c>
      <c r="AD98" s="95">
        <v>1997</v>
      </c>
      <c r="AE98" s="108" t="s">
        <v>304</v>
      </c>
      <c r="AF98" s="98"/>
      <c r="AG98" s="95"/>
      <c r="AH98" s="95"/>
      <c r="AI98" s="95"/>
      <c r="AJ98" s="95"/>
      <c r="AK98" s="95" t="s">
        <v>515</v>
      </c>
      <c r="AL98" s="95">
        <v>210</v>
      </c>
      <c r="AM98" s="95" t="s">
        <v>574</v>
      </c>
      <c r="AN98" s="95"/>
      <c r="AO98" s="95" t="s">
        <v>305</v>
      </c>
      <c r="AP98" s="98">
        <v>252</v>
      </c>
      <c r="AQ98" s="95">
        <v>168</v>
      </c>
      <c r="AR98" s="108" t="s">
        <v>306</v>
      </c>
      <c r="AS98" s="95"/>
      <c r="AT98" s="95"/>
      <c r="AU98" s="95">
        <v>3240</v>
      </c>
      <c r="AV98" s="95">
        <v>7474</v>
      </c>
      <c r="AW98" s="95"/>
      <c r="AX98" s="96"/>
      <c r="AY98" s="415"/>
      <c r="AZ98" s="98"/>
      <c r="BA98" s="108"/>
      <c r="BB98" s="95"/>
      <c r="BC98" s="95"/>
      <c r="BD98" s="95"/>
      <c r="BE98" s="95"/>
      <c r="BF98" s="95"/>
      <c r="BG98" s="95"/>
      <c r="BH98" s="95"/>
      <c r="BI98" s="95" t="s">
        <v>303</v>
      </c>
      <c r="BJ98" s="98">
        <v>300</v>
      </c>
      <c r="BK98" s="95"/>
      <c r="BL98" s="95"/>
      <c r="BM98" s="95"/>
      <c r="BN98" s="95"/>
      <c r="BO98" s="95"/>
      <c r="BP98" s="95"/>
      <c r="BQ98" s="95"/>
      <c r="BR98" s="95"/>
      <c r="BS98" s="95"/>
      <c r="BT98" s="98">
        <v>2200</v>
      </c>
      <c r="BU98" s="108" t="s">
        <v>504</v>
      </c>
      <c r="BV98" s="95"/>
      <c r="BW98" s="95"/>
      <c r="BX98" s="95"/>
      <c r="BY98" s="95"/>
      <c r="BZ98" s="95"/>
      <c r="CA98" s="95"/>
      <c r="CB98" s="95" t="s">
        <v>303</v>
      </c>
      <c r="CC98" s="95">
        <v>300</v>
      </c>
      <c r="CD98" s="101">
        <f>SUM(C98:CC98)</f>
        <v>38922</v>
      </c>
      <c r="CE98" s="101">
        <f t="shared" si="7"/>
        <v>38922</v>
      </c>
    </row>
    <row r="99" spans="1:83" s="410" customFormat="1" ht="14.25" customHeight="1" x14ac:dyDescent="0.4">
      <c r="A99" s="751" t="s">
        <v>307</v>
      </c>
      <c r="B99" s="752"/>
      <c r="C99" s="135"/>
      <c r="D99" s="135"/>
      <c r="E99" s="135"/>
      <c r="F99" s="135"/>
      <c r="G99" s="135"/>
      <c r="H99" s="135"/>
      <c r="I99" s="135"/>
      <c r="J99" s="135"/>
      <c r="K99" s="135"/>
      <c r="L99" s="136"/>
      <c r="M99" s="137"/>
      <c r="N99" s="135" t="s">
        <v>308</v>
      </c>
      <c r="O99" s="135">
        <v>2900</v>
      </c>
      <c r="P99" s="135">
        <v>200</v>
      </c>
      <c r="Q99" s="135"/>
      <c r="R99" s="135"/>
      <c r="S99" s="135"/>
      <c r="T99" s="135"/>
      <c r="U99" s="135"/>
      <c r="V99" s="138" t="s">
        <v>309</v>
      </c>
      <c r="W99" s="135"/>
      <c r="X99" s="135"/>
      <c r="Y99" s="135" t="s">
        <v>310</v>
      </c>
      <c r="Z99" s="135">
        <v>155</v>
      </c>
      <c r="AA99" s="135"/>
      <c r="AB99" s="135">
        <v>320</v>
      </c>
      <c r="AC99" s="139" t="s">
        <v>311</v>
      </c>
      <c r="AD99" s="135"/>
      <c r="AE99" s="135"/>
      <c r="AF99" s="138" t="s">
        <v>312</v>
      </c>
      <c r="AG99" s="135">
        <v>562</v>
      </c>
      <c r="AH99" s="135"/>
      <c r="AI99" s="135">
        <v>739</v>
      </c>
      <c r="AJ99" s="135">
        <v>4987</v>
      </c>
      <c r="AK99" s="135">
        <v>466</v>
      </c>
      <c r="AL99" s="135"/>
      <c r="AM99" s="135">
        <v>677</v>
      </c>
      <c r="AN99" s="135">
        <v>698</v>
      </c>
      <c r="AO99" s="135"/>
      <c r="AP99" s="138"/>
      <c r="AQ99" s="135"/>
      <c r="AR99" s="135"/>
      <c r="AS99" s="135"/>
      <c r="AT99" s="135">
        <v>300</v>
      </c>
      <c r="AU99" s="139" t="s">
        <v>505</v>
      </c>
      <c r="AV99" s="135"/>
      <c r="AW99" s="135"/>
      <c r="AX99" s="136"/>
      <c r="AY99" s="156"/>
      <c r="AZ99" s="138"/>
      <c r="BA99" s="135"/>
      <c r="BB99" s="135"/>
      <c r="BC99" s="135"/>
      <c r="BD99" s="135"/>
      <c r="BE99" s="135">
        <v>1000</v>
      </c>
      <c r="BF99" s="135"/>
      <c r="BG99" s="135"/>
      <c r="BH99" s="135"/>
      <c r="BI99" s="135"/>
      <c r="BJ99" s="138"/>
      <c r="BK99" s="135"/>
      <c r="BL99" s="135"/>
      <c r="BM99" s="135"/>
      <c r="BN99" s="135">
        <v>500</v>
      </c>
      <c r="BO99" s="139" t="s">
        <v>585</v>
      </c>
      <c r="BP99" s="135"/>
      <c r="BQ99" s="135"/>
      <c r="BR99" s="135"/>
      <c r="BS99" s="135"/>
      <c r="BT99" s="138"/>
      <c r="BU99" s="135"/>
      <c r="BV99" s="135"/>
      <c r="BW99" s="135"/>
      <c r="BX99" s="135"/>
      <c r="BY99" s="135"/>
      <c r="BZ99" s="135"/>
      <c r="CA99" s="135"/>
      <c r="CB99" s="135" t="s">
        <v>586</v>
      </c>
      <c r="CC99" s="135">
        <v>2000</v>
      </c>
      <c r="CD99" s="757">
        <f>+CE99</f>
        <v>15504</v>
      </c>
      <c r="CE99" s="757">
        <f t="shared" si="7"/>
        <v>15504</v>
      </c>
    </row>
    <row r="100" spans="1:83" s="410" customFormat="1" ht="14.25" customHeight="1" x14ac:dyDescent="0.4">
      <c r="A100" s="755"/>
      <c r="B100" s="756"/>
      <c r="C100" s="143"/>
      <c r="D100" s="143"/>
      <c r="E100" s="143"/>
      <c r="F100" s="143"/>
      <c r="G100" s="143"/>
      <c r="H100" s="143"/>
      <c r="I100" s="143"/>
      <c r="J100" s="143"/>
      <c r="K100" s="143"/>
      <c r="L100" s="144"/>
      <c r="M100" s="145"/>
      <c r="N100" s="143"/>
      <c r="O100" s="143" t="s">
        <v>859</v>
      </c>
      <c r="P100" s="147" t="s">
        <v>625</v>
      </c>
      <c r="Q100" s="143"/>
      <c r="R100" s="143"/>
      <c r="S100" s="143"/>
      <c r="T100" s="143"/>
      <c r="U100" s="143"/>
      <c r="V100" s="146"/>
      <c r="W100" s="143"/>
      <c r="X100" s="143"/>
      <c r="Y100" s="143"/>
      <c r="Z100" s="143"/>
      <c r="AA100" s="143" t="s">
        <v>520</v>
      </c>
      <c r="AB100" s="143"/>
      <c r="AC100" s="143"/>
      <c r="AD100" s="143"/>
      <c r="AE100" s="143"/>
      <c r="AF100" s="146"/>
      <c r="AG100" s="143"/>
      <c r="AH100" s="143"/>
      <c r="AI100" s="143" t="s">
        <v>313</v>
      </c>
      <c r="AJ100" s="210" t="s">
        <v>240</v>
      </c>
      <c r="AK100" s="147" t="s">
        <v>564</v>
      </c>
      <c r="AL100" s="143"/>
      <c r="AM100" s="143"/>
      <c r="AN100" s="143"/>
      <c r="AO100" s="143"/>
      <c r="AP100" s="146"/>
      <c r="AQ100" s="143"/>
      <c r="AR100" s="143"/>
      <c r="AS100" s="143"/>
      <c r="AT100" s="143">
        <v>151</v>
      </c>
      <c r="AU100" s="147" t="s">
        <v>562</v>
      </c>
      <c r="AV100" s="143"/>
      <c r="AW100" s="143"/>
      <c r="AX100" s="144"/>
      <c r="AY100" s="148"/>
      <c r="AZ100" s="146"/>
      <c r="BA100" s="143"/>
      <c r="BB100" s="143"/>
      <c r="BC100" s="143"/>
      <c r="BD100" s="143"/>
      <c r="BE100" s="147" t="s">
        <v>587</v>
      </c>
      <c r="BF100" s="143"/>
      <c r="BG100" s="143"/>
      <c r="BH100" s="143"/>
      <c r="BI100" s="143"/>
      <c r="BJ100" s="146"/>
      <c r="BK100" s="143"/>
      <c r="BL100" s="143"/>
      <c r="BM100" s="143"/>
      <c r="BN100" s="143"/>
      <c r="BO100" s="143"/>
      <c r="BP100" s="143"/>
      <c r="BQ100" s="143"/>
      <c r="BR100" s="143"/>
      <c r="BS100" s="143"/>
      <c r="BT100" s="146"/>
      <c r="BU100" s="143"/>
      <c r="BV100" s="143"/>
      <c r="BW100" s="143"/>
      <c r="BX100" s="143"/>
      <c r="BY100" s="143"/>
      <c r="BZ100" s="143"/>
      <c r="CA100" s="143"/>
      <c r="CB100" s="143" t="s">
        <v>588</v>
      </c>
      <c r="CC100" s="143">
        <v>1000</v>
      </c>
      <c r="CD100" s="773"/>
      <c r="CE100" s="773">
        <f t="shared" si="7"/>
        <v>1151</v>
      </c>
    </row>
    <row r="101" spans="1:83" s="410" customFormat="1" ht="14.25" customHeight="1" x14ac:dyDescent="0.4">
      <c r="A101" s="759" t="s">
        <v>314</v>
      </c>
      <c r="B101" s="767"/>
      <c r="C101" s="95"/>
      <c r="D101" s="95"/>
      <c r="E101" s="95"/>
      <c r="F101" s="95"/>
      <c r="G101" s="100"/>
      <c r="H101" s="108" t="s">
        <v>315</v>
      </c>
      <c r="I101" s="95"/>
      <c r="J101" s="95"/>
      <c r="K101" s="95"/>
      <c r="L101" s="96" t="s">
        <v>579</v>
      </c>
      <c r="M101" s="217"/>
      <c r="N101" s="95"/>
      <c r="O101" s="95"/>
      <c r="P101" s="95"/>
      <c r="Q101" s="95" t="s">
        <v>316</v>
      </c>
      <c r="R101" s="95"/>
      <c r="S101" s="95"/>
      <c r="T101" s="95"/>
      <c r="U101" s="95"/>
      <c r="V101" s="98"/>
      <c r="W101" s="95"/>
      <c r="X101" s="95"/>
      <c r="Y101" s="95" t="s">
        <v>317</v>
      </c>
      <c r="Z101" s="95"/>
      <c r="AA101" s="95" t="s">
        <v>318</v>
      </c>
      <c r="AB101" s="95" t="s">
        <v>319</v>
      </c>
      <c r="AC101" s="108" t="s">
        <v>523</v>
      </c>
      <c r="AD101" s="95"/>
      <c r="AE101" s="95"/>
      <c r="AF101" s="98"/>
      <c r="AG101" s="95"/>
      <c r="AH101" s="95"/>
      <c r="AI101" s="95"/>
      <c r="AJ101" s="108" t="s">
        <v>666</v>
      </c>
      <c r="AK101" s="95"/>
      <c r="AL101" s="95"/>
      <c r="AM101" s="95"/>
      <c r="AN101" s="95"/>
      <c r="AO101" s="95"/>
      <c r="AP101" s="98"/>
      <c r="AQ101" s="95"/>
      <c r="AR101" s="95"/>
      <c r="AS101" s="95"/>
      <c r="AT101" s="95" t="s">
        <v>507</v>
      </c>
      <c r="AU101" s="95">
        <v>3656</v>
      </c>
      <c r="AV101" s="108" t="s">
        <v>596</v>
      </c>
      <c r="AW101" s="95"/>
      <c r="AX101" s="96"/>
      <c r="AY101" s="99"/>
      <c r="AZ101" s="98"/>
      <c r="BA101" s="95"/>
      <c r="BB101" s="95"/>
      <c r="BC101" s="95"/>
      <c r="BD101" s="95"/>
      <c r="BE101" s="95"/>
      <c r="BF101" s="95"/>
      <c r="BG101" s="95"/>
      <c r="BH101" s="95"/>
      <c r="BI101" s="95"/>
      <c r="BJ101" s="98"/>
      <c r="BK101" s="95"/>
      <c r="BL101" s="95"/>
      <c r="BM101" s="95"/>
      <c r="BN101" s="95"/>
      <c r="BO101" s="95"/>
      <c r="BP101" s="95"/>
      <c r="BQ101" s="95"/>
      <c r="BR101" s="95"/>
      <c r="BS101" s="95"/>
      <c r="BT101" s="98"/>
      <c r="BU101" s="95"/>
      <c r="BV101" s="95"/>
      <c r="BW101" s="95"/>
      <c r="BX101" s="95"/>
      <c r="BY101" s="95"/>
      <c r="BZ101" s="95"/>
      <c r="CA101" s="95"/>
      <c r="CB101" s="95"/>
      <c r="CC101" s="95"/>
      <c r="CD101" s="101">
        <f>SUM(C101:CC101)</f>
        <v>3656</v>
      </c>
      <c r="CE101" s="101">
        <f t="shared" si="7"/>
        <v>3656</v>
      </c>
    </row>
    <row r="102" spans="1:83" s="410" customFormat="1" ht="14.25" customHeight="1" x14ac:dyDescent="0.4">
      <c r="A102" s="759" t="s">
        <v>320</v>
      </c>
      <c r="B102" s="767"/>
      <c r="C102" s="95"/>
      <c r="D102" s="95"/>
      <c r="E102" s="95"/>
      <c r="F102" s="95"/>
      <c r="G102" s="95"/>
      <c r="H102" s="95">
        <v>196</v>
      </c>
      <c r="I102" s="95"/>
      <c r="J102" s="95"/>
      <c r="K102" s="95"/>
      <c r="L102" s="96">
        <v>380</v>
      </c>
      <c r="M102" s="97"/>
      <c r="N102" s="95">
        <v>680</v>
      </c>
      <c r="O102" s="95" t="s">
        <v>321</v>
      </c>
      <c r="P102" s="95"/>
      <c r="Q102" s="95">
        <v>480</v>
      </c>
      <c r="R102" s="95"/>
      <c r="S102" s="95"/>
      <c r="T102" s="95" t="s">
        <v>322</v>
      </c>
      <c r="U102" s="95">
        <v>1436</v>
      </c>
      <c r="V102" s="98"/>
      <c r="W102" s="95"/>
      <c r="X102" s="95"/>
      <c r="Y102" s="95">
        <v>1024</v>
      </c>
      <c r="Z102" s="95"/>
      <c r="AA102" s="95">
        <v>3467</v>
      </c>
      <c r="AB102" s="95">
        <v>224</v>
      </c>
      <c r="AC102" s="95">
        <v>5233</v>
      </c>
      <c r="AD102" s="408"/>
      <c r="AE102" s="95"/>
      <c r="AF102" s="98"/>
      <c r="AG102" s="95"/>
      <c r="AH102" s="95" t="s">
        <v>323</v>
      </c>
      <c r="AI102" s="95">
        <v>539</v>
      </c>
      <c r="AJ102" s="95"/>
      <c r="AK102" s="95"/>
      <c r="AL102" s="95"/>
      <c r="AM102" s="95"/>
      <c r="AN102" s="95"/>
      <c r="AO102" s="95" t="s">
        <v>521</v>
      </c>
      <c r="AP102" s="98">
        <v>818</v>
      </c>
      <c r="AQ102" s="95"/>
      <c r="AR102" s="95"/>
      <c r="AS102" s="95">
        <v>191</v>
      </c>
      <c r="AT102" s="95"/>
      <c r="AU102" s="95">
        <v>3022</v>
      </c>
      <c r="AV102" s="108" t="s">
        <v>522</v>
      </c>
      <c r="AW102" s="95"/>
      <c r="AX102" s="96"/>
      <c r="AY102" s="99"/>
      <c r="AZ102" s="98"/>
      <c r="BA102" s="95">
        <v>40000</v>
      </c>
      <c r="BB102" s="108" t="s">
        <v>872</v>
      </c>
      <c r="BC102" s="95"/>
      <c r="BD102" s="95"/>
      <c r="BE102" s="95"/>
      <c r="BF102" s="95"/>
      <c r="BG102" s="95"/>
      <c r="BH102" s="95"/>
      <c r="BI102" s="95"/>
      <c r="BJ102" s="98"/>
      <c r="BK102" s="95"/>
      <c r="BL102" s="95"/>
      <c r="BM102" s="108"/>
      <c r="BN102" s="95"/>
      <c r="BO102" s="95"/>
      <c r="BP102" s="95"/>
      <c r="BQ102" s="95"/>
      <c r="BR102" s="95"/>
      <c r="BS102" s="95"/>
      <c r="BT102" s="98"/>
      <c r="BU102" s="95"/>
      <c r="BV102" s="95"/>
      <c r="BW102" s="95"/>
      <c r="BX102" s="95"/>
      <c r="BY102" s="95"/>
      <c r="BZ102" s="95"/>
      <c r="CA102" s="95"/>
      <c r="CB102" s="95"/>
      <c r="CC102" s="95"/>
      <c r="CD102" s="101">
        <f>SUM(C102:CC102)</f>
        <v>57690</v>
      </c>
      <c r="CE102" s="101">
        <f t="shared" si="7"/>
        <v>57690</v>
      </c>
    </row>
    <row r="103" spans="1:83" s="410" customFormat="1" ht="14.25" customHeight="1" x14ac:dyDescent="0.4">
      <c r="A103" s="751" t="s">
        <v>324</v>
      </c>
      <c r="B103" s="752"/>
      <c r="C103" s="135"/>
      <c r="D103" s="135"/>
      <c r="E103" s="135"/>
      <c r="F103" s="135"/>
      <c r="G103" s="135"/>
      <c r="H103" s="135"/>
      <c r="I103" s="135"/>
      <c r="J103" s="135">
        <v>50</v>
      </c>
      <c r="K103" s="139" t="s">
        <v>580</v>
      </c>
      <c r="L103" s="136"/>
      <c r="M103" s="137"/>
      <c r="N103" s="135">
        <v>1000</v>
      </c>
      <c r="O103" s="139" t="s">
        <v>325</v>
      </c>
      <c r="P103" s="135"/>
      <c r="Q103" s="135"/>
      <c r="R103" s="135"/>
      <c r="S103" s="135"/>
      <c r="T103" s="135"/>
      <c r="U103" s="135"/>
      <c r="V103" s="138" t="s">
        <v>326</v>
      </c>
      <c r="W103" s="135">
        <v>182</v>
      </c>
      <c r="X103" s="135">
        <v>1968</v>
      </c>
      <c r="Y103" s="135"/>
      <c r="Z103" s="135" t="s">
        <v>327</v>
      </c>
      <c r="AA103" s="135">
        <v>945</v>
      </c>
      <c r="AB103" s="135">
        <v>492</v>
      </c>
      <c r="AC103" s="135">
        <v>612</v>
      </c>
      <c r="AD103" s="135">
        <v>750</v>
      </c>
      <c r="AE103" s="139" t="s">
        <v>328</v>
      </c>
      <c r="AF103" s="138"/>
      <c r="AG103" s="135"/>
      <c r="AH103" s="135"/>
      <c r="AI103" s="135"/>
      <c r="AJ103" s="135"/>
      <c r="AK103" s="135"/>
      <c r="AL103" s="135">
        <v>2063</v>
      </c>
      <c r="AM103" s="135">
        <v>2623</v>
      </c>
      <c r="AN103" s="135">
        <v>1180</v>
      </c>
      <c r="AO103" s="135">
        <v>4952</v>
      </c>
      <c r="AP103" s="138">
        <v>139</v>
      </c>
      <c r="AQ103" s="135"/>
      <c r="AR103" s="135">
        <v>424</v>
      </c>
      <c r="AS103" s="135"/>
      <c r="AT103" s="135"/>
      <c r="AU103" s="135"/>
      <c r="AV103" s="135" t="s">
        <v>329</v>
      </c>
      <c r="AW103" s="135">
        <v>3707</v>
      </c>
      <c r="AX103" s="136">
        <v>13750</v>
      </c>
      <c r="AY103" s="156" t="s">
        <v>330</v>
      </c>
      <c r="AZ103" s="138"/>
      <c r="BA103" s="135"/>
      <c r="BB103" s="135"/>
      <c r="BC103" s="135"/>
      <c r="BD103" s="135"/>
      <c r="BE103" s="135"/>
      <c r="BF103" s="135"/>
      <c r="BG103" s="135"/>
      <c r="BH103" s="135"/>
      <c r="BI103" s="135"/>
      <c r="BJ103" s="138"/>
      <c r="BK103" s="135"/>
      <c r="BL103" s="135"/>
      <c r="BM103" s="135"/>
      <c r="BN103" s="135"/>
      <c r="BO103" s="135"/>
      <c r="BP103" s="135"/>
      <c r="BQ103" s="135"/>
      <c r="BR103" s="135"/>
      <c r="BS103" s="135"/>
      <c r="BT103" s="138"/>
      <c r="BU103" s="135"/>
      <c r="BV103" s="135"/>
      <c r="BW103" s="135"/>
      <c r="BX103" s="135"/>
      <c r="BY103" s="135"/>
      <c r="BZ103" s="135"/>
      <c r="CA103" s="135"/>
      <c r="CB103" s="135"/>
      <c r="CC103" s="135"/>
      <c r="CD103" s="757">
        <f>+CE103</f>
        <v>34837</v>
      </c>
      <c r="CE103" s="790">
        <f t="shared" si="7"/>
        <v>34837</v>
      </c>
    </row>
    <row r="104" spans="1:83" s="410" customFormat="1" ht="14.25" customHeight="1" x14ac:dyDescent="0.4">
      <c r="A104" s="755"/>
      <c r="B104" s="756"/>
      <c r="C104" s="143"/>
      <c r="D104" s="143"/>
      <c r="E104" s="143"/>
      <c r="F104" s="143"/>
      <c r="G104" s="143"/>
      <c r="H104" s="143"/>
      <c r="I104" s="143"/>
      <c r="J104" s="143"/>
      <c r="K104" s="143"/>
      <c r="L104" s="144"/>
      <c r="M104" s="145"/>
      <c r="N104" s="143">
        <v>297</v>
      </c>
      <c r="O104" s="143" t="s">
        <v>331</v>
      </c>
      <c r="P104" s="143"/>
      <c r="Q104" s="143"/>
      <c r="R104" s="143"/>
      <c r="S104" s="143"/>
      <c r="T104" s="143"/>
      <c r="U104" s="143"/>
      <c r="V104" s="146"/>
      <c r="W104" s="143"/>
      <c r="X104" s="143" t="s">
        <v>332</v>
      </c>
      <c r="Y104" s="143"/>
      <c r="Z104" s="143" t="s">
        <v>333</v>
      </c>
      <c r="AA104" s="143"/>
      <c r="AB104" s="143" t="s">
        <v>334</v>
      </c>
      <c r="AC104" s="402" t="s">
        <v>335</v>
      </c>
      <c r="AD104" s="143">
        <v>20</v>
      </c>
      <c r="AE104" s="143" t="s">
        <v>508</v>
      </c>
      <c r="AF104" s="146"/>
      <c r="AG104" s="143"/>
      <c r="AH104" s="143"/>
      <c r="AI104" s="143"/>
      <c r="AJ104" s="143"/>
      <c r="AK104" s="143"/>
      <c r="AL104" s="143" t="s">
        <v>519</v>
      </c>
      <c r="AM104" s="147" t="s">
        <v>670</v>
      </c>
      <c r="AN104" s="143"/>
      <c r="AO104" s="143"/>
      <c r="AP104" s="146"/>
      <c r="AQ104" s="143"/>
      <c r="AR104" s="143"/>
      <c r="AS104" s="143"/>
      <c r="AT104" s="143"/>
      <c r="AU104" s="143" t="s">
        <v>336</v>
      </c>
      <c r="AV104" s="143">
        <v>283</v>
      </c>
      <c r="AW104" s="143"/>
      <c r="AX104" s="144"/>
      <c r="AY104" s="148"/>
      <c r="AZ104" s="146"/>
      <c r="BA104" s="143"/>
      <c r="BB104" s="143"/>
      <c r="BC104" s="143"/>
      <c r="BD104" s="143"/>
      <c r="BE104" s="143"/>
      <c r="BF104" s="143"/>
      <c r="BG104" s="143"/>
      <c r="BH104" s="143"/>
      <c r="BI104" s="143"/>
      <c r="BJ104" s="146"/>
      <c r="BK104" s="143"/>
      <c r="BL104" s="143"/>
      <c r="BM104" s="143"/>
      <c r="BN104" s="143"/>
      <c r="BO104" s="143"/>
      <c r="BP104" s="143"/>
      <c r="BQ104" s="143"/>
      <c r="BR104" s="143"/>
      <c r="BS104" s="143"/>
      <c r="BT104" s="146"/>
      <c r="BU104" s="143"/>
      <c r="BV104" s="143"/>
      <c r="BW104" s="143"/>
      <c r="BX104" s="143"/>
      <c r="BY104" s="143"/>
      <c r="BZ104" s="143"/>
      <c r="CA104" s="143"/>
      <c r="CB104" s="143"/>
      <c r="CC104" s="143"/>
      <c r="CD104" s="773"/>
      <c r="CE104" s="791">
        <f t="shared" si="7"/>
        <v>600</v>
      </c>
    </row>
    <row r="105" spans="1:83" s="410" customFormat="1" ht="14.25" customHeight="1" x14ac:dyDescent="0.4">
      <c r="A105" s="759" t="s">
        <v>337</v>
      </c>
      <c r="B105" s="760"/>
      <c r="C105" s="95"/>
      <c r="D105" s="95"/>
      <c r="E105" s="95"/>
      <c r="F105" s="95"/>
      <c r="G105" s="95"/>
      <c r="H105" s="95"/>
      <c r="I105" s="95"/>
      <c r="J105" s="95"/>
      <c r="K105" s="95"/>
      <c r="L105" s="96"/>
      <c r="M105" s="97"/>
      <c r="N105" s="95"/>
      <c r="O105" s="95"/>
      <c r="P105" s="95"/>
      <c r="Q105" s="95"/>
      <c r="R105" s="95"/>
      <c r="S105" s="95"/>
      <c r="T105" s="95"/>
      <c r="U105" s="95"/>
      <c r="V105" s="98"/>
      <c r="W105" s="95"/>
      <c r="X105" s="95"/>
      <c r="Y105" s="95"/>
      <c r="Z105" s="95"/>
      <c r="AA105" s="95"/>
      <c r="AB105" s="95"/>
      <c r="AC105" s="95"/>
      <c r="AD105" s="95"/>
      <c r="AE105" s="95"/>
      <c r="AF105" s="98"/>
      <c r="AG105" s="95" t="s">
        <v>506</v>
      </c>
      <c r="AH105" s="95">
        <v>3958</v>
      </c>
      <c r="AI105" s="108"/>
      <c r="AJ105" s="95"/>
      <c r="AK105" s="95"/>
      <c r="AL105" s="95">
        <v>84</v>
      </c>
      <c r="AM105" s="108" t="s">
        <v>338</v>
      </c>
      <c r="AN105" s="95"/>
      <c r="AO105" s="95"/>
      <c r="AP105" s="98"/>
      <c r="AQ105" s="95"/>
      <c r="AR105" s="95"/>
      <c r="AS105" s="95"/>
      <c r="AT105" s="95"/>
      <c r="AU105" s="95"/>
      <c r="AV105" s="95"/>
      <c r="AW105" s="95"/>
      <c r="AX105" s="96"/>
      <c r="AY105" s="99"/>
      <c r="AZ105" s="98"/>
      <c r="BA105" s="95">
        <v>2800</v>
      </c>
      <c r="BB105" s="108" t="s">
        <v>597</v>
      </c>
      <c r="BC105" s="95"/>
      <c r="BD105" s="95"/>
      <c r="BE105" s="95"/>
      <c r="BF105" s="95"/>
      <c r="BG105" s="95"/>
      <c r="BH105" s="95"/>
      <c r="BI105" s="95"/>
      <c r="BJ105" s="98"/>
      <c r="BK105" s="95"/>
      <c r="BL105" s="95"/>
      <c r="BM105" s="95"/>
      <c r="BN105" s="95"/>
      <c r="BO105" s="95"/>
      <c r="BP105" s="95"/>
      <c r="BQ105" s="95"/>
      <c r="BR105" s="95"/>
      <c r="BS105" s="95"/>
      <c r="BT105" s="98"/>
      <c r="BU105" s="95"/>
      <c r="BV105" s="95"/>
      <c r="BW105" s="95"/>
      <c r="BX105" s="95"/>
      <c r="BY105" s="95"/>
      <c r="BZ105" s="95"/>
      <c r="CA105" s="95"/>
      <c r="CB105" s="95" t="s">
        <v>598</v>
      </c>
      <c r="CC105" s="95">
        <v>1400</v>
      </c>
      <c r="CD105" s="101">
        <f>SUM(C105:CC105)</f>
        <v>8242</v>
      </c>
      <c r="CE105" s="101">
        <f t="shared" si="7"/>
        <v>8242</v>
      </c>
    </row>
    <row r="106" spans="1:83" s="410" customFormat="1" ht="14.25" customHeight="1" x14ac:dyDescent="0.4">
      <c r="A106" s="751" t="s">
        <v>339</v>
      </c>
      <c r="B106" s="789"/>
      <c r="C106" s="135"/>
      <c r="D106" s="135"/>
      <c r="E106" s="135"/>
      <c r="F106" s="135"/>
      <c r="G106" s="135"/>
      <c r="H106" s="135"/>
      <c r="I106" s="135"/>
      <c r="J106" s="135"/>
      <c r="K106" s="135"/>
      <c r="L106" s="136"/>
      <c r="M106" s="137"/>
      <c r="N106" s="135"/>
      <c r="O106" s="135"/>
      <c r="P106" s="135"/>
      <c r="Q106" s="135"/>
      <c r="R106" s="135"/>
      <c r="S106" s="135"/>
      <c r="T106" s="135"/>
      <c r="U106" s="135">
        <v>2205</v>
      </c>
      <c r="V106" s="151" t="s">
        <v>340</v>
      </c>
      <c r="W106" s="135"/>
      <c r="X106" s="135"/>
      <c r="Y106" s="135"/>
      <c r="Z106" s="135"/>
      <c r="AA106" s="135">
        <v>1996</v>
      </c>
      <c r="AB106" s="139" t="s">
        <v>341</v>
      </c>
      <c r="AC106" s="135"/>
      <c r="AD106" s="135"/>
      <c r="AE106" s="135"/>
      <c r="AF106" s="138"/>
      <c r="AG106" s="135"/>
      <c r="AH106" s="135"/>
      <c r="AI106" s="135"/>
      <c r="AJ106" s="135"/>
      <c r="AK106" s="135"/>
      <c r="AL106" s="135">
        <v>6162</v>
      </c>
      <c r="AM106" s="139" t="s">
        <v>516</v>
      </c>
      <c r="AN106" s="135"/>
      <c r="AO106" s="135"/>
      <c r="AP106" s="138"/>
      <c r="AQ106" s="135"/>
      <c r="AR106" s="135"/>
      <c r="AS106" s="135"/>
      <c r="AT106" s="135"/>
      <c r="AU106" s="135"/>
      <c r="AV106" s="135"/>
      <c r="AW106" s="135"/>
      <c r="AX106" s="136"/>
      <c r="AY106" s="140"/>
      <c r="AZ106" s="138"/>
      <c r="BA106" s="135">
        <v>65000</v>
      </c>
      <c r="BB106" s="135"/>
      <c r="BC106" s="135"/>
      <c r="BD106" s="135"/>
      <c r="BE106" s="135"/>
      <c r="BF106" s="135"/>
      <c r="BG106" s="135"/>
      <c r="BH106" s="135"/>
      <c r="BI106" s="135"/>
      <c r="BJ106" s="138"/>
      <c r="BK106" s="135"/>
      <c r="BL106" s="135"/>
      <c r="BM106" s="135"/>
      <c r="BN106" s="135"/>
      <c r="BO106" s="135" t="s">
        <v>595</v>
      </c>
      <c r="BP106" s="135">
        <v>310</v>
      </c>
      <c r="BQ106" s="135"/>
      <c r="BR106" s="135"/>
      <c r="BS106" s="135"/>
      <c r="BT106" s="138"/>
      <c r="BU106" s="135"/>
      <c r="BV106" s="135"/>
      <c r="BW106" s="135"/>
      <c r="BX106" s="135"/>
      <c r="BY106" s="135"/>
      <c r="BZ106" s="135"/>
      <c r="CA106" s="135"/>
      <c r="CB106" s="135" t="s">
        <v>595</v>
      </c>
      <c r="CC106" s="135">
        <v>310</v>
      </c>
      <c r="CD106" s="757">
        <f>+SUM(CE106:CE108)</f>
        <v>78444</v>
      </c>
      <c r="CE106" s="142">
        <f t="shared" si="7"/>
        <v>75983</v>
      </c>
    </row>
    <row r="107" spans="1:83" s="410" customFormat="1" ht="14.25" customHeight="1" x14ac:dyDescent="0.4">
      <c r="A107" s="753"/>
      <c r="B107" s="754"/>
      <c r="C107" s="120"/>
      <c r="D107" s="120"/>
      <c r="E107" s="120"/>
      <c r="F107" s="120"/>
      <c r="G107" s="120"/>
      <c r="H107" s="120"/>
      <c r="I107" s="120"/>
      <c r="J107" s="120"/>
      <c r="K107" s="120"/>
      <c r="L107" s="121"/>
      <c r="M107" s="122"/>
      <c r="N107" s="120"/>
      <c r="O107" s="120"/>
      <c r="P107" s="120"/>
      <c r="Q107" s="120"/>
      <c r="R107" s="120"/>
      <c r="S107" s="120"/>
      <c r="T107" s="120"/>
      <c r="U107" s="120">
        <v>237</v>
      </c>
      <c r="V107" s="152" t="s">
        <v>342</v>
      </c>
      <c r="W107" s="120"/>
      <c r="X107" s="120"/>
      <c r="Y107" s="120"/>
      <c r="Z107" s="120"/>
      <c r="AA107" s="120"/>
      <c r="AB107" s="120"/>
      <c r="AC107" s="120"/>
      <c r="AD107" s="120"/>
      <c r="AE107" s="120"/>
      <c r="AF107" s="124"/>
      <c r="AG107" s="120"/>
      <c r="AH107" s="120"/>
      <c r="AI107" s="120"/>
      <c r="AJ107" s="120"/>
      <c r="AK107" s="120"/>
      <c r="AL107" s="120"/>
      <c r="AM107" s="120"/>
      <c r="AN107" s="120"/>
      <c r="AO107" s="120"/>
      <c r="AP107" s="124"/>
      <c r="AQ107" s="120"/>
      <c r="AR107" s="120"/>
      <c r="AS107" s="120"/>
      <c r="AT107" s="120"/>
      <c r="AU107" s="120"/>
      <c r="AV107" s="120"/>
      <c r="AW107" s="120"/>
      <c r="AX107" s="121"/>
      <c r="AY107" s="125"/>
      <c r="AZ107" s="124"/>
      <c r="BA107" s="120" t="s">
        <v>863</v>
      </c>
      <c r="BB107" s="120"/>
      <c r="BC107" s="120"/>
      <c r="BD107" s="120"/>
      <c r="BE107" s="120"/>
      <c r="BF107" s="120"/>
      <c r="BG107" s="120"/>
      <c r="BH107" s="120"/>
      <c r="BI107" s="120"/>
      <c r="BJ107" s="124"/>
      <c r="BK107" s="120"/>
      <c r="BL107" s="120"/>
      <c r="BM107" s="120"/>
      <c r="BN107" s="120"/>
      <c r="BO107" s="120"/>
      <c r="BP107" s="120"/>
      <c r="BQ107" s="120"/>
      <c r="BR107" s="120"/>
      <c r="BS107" s="120"/>
      <c r="BT107" s="124"/>
      <c r="BU107" s="120"/>
      <c r="BV107" s="120"/>
      <c r="BW107" s="120"/>
      <c r="BX107" s="120"/>
      <c r="BY107" s="120"/>
      <c r="BZ107" s="120"/>
      <c r="CA107" s="120"/>
      <c r="CB107" s="120"/>
      <c r="CC107" s="120"/>
      <c r="CD107" s="772"/>
      <c r="CE107" s="127">
        <f t="shared" si="7"/>
        <v>237</v>
      </c>
    </row>
    <row r="108" spans="1:83" s="410" customFormat="1" ht="14.25" customHeight="1" x14ac:dyDescent="0.4">
      <c r="A108" s="755"/>
      <c r="B108" s="756"/>
      <c r="C108" s="143"/>
      <c r="D108" s="143"/>
      <c r="E108" s="143"/>
      <c r="F108" s="143"/>
      <c r="G108" s="143"/>
      <c r="H108" s="143"/>
      <c r="I108" s="143"/>
      <c r="J108" s="143"/>
      <c r="K108" s="143"/>
      <c r="L108" s="144"/>
      <c r="M108" s="145"/>
      <c r="N108" s="143"/>
      <c r="O108" s="143"/>
      <c r="P108" s="143"/>
      <c r="Q108" s="143"/>
      <c r="R108" s="143"/>
      <c r="S108" s="143"/>
      <c r="T108" s="143"/>
      <c r="U108" s="143">
        <v>785</v>
      </c>
      <c r="V108" s="218" t="s">
        <v>343</v>
      </c>
      <c r="W108" s="143"/>
      <c r="X108" s="143"/>
      <c r="Y108" s="143"/>
      <c r="Z108" s="143"/>
      <c r="AA108" s="143" t="s">
        <v>344</v>
      </c>
      <c r="AB108" s="143"/>
      <c r="AC108" s="143"/>
      <c r="AD108" s="143"/>
      <c r="AE108" s="143" t="s">
        <v>345</v>
      </c>
      <c r="AF108" s="146">
        <v>439</v>
      </c>
      <c r="AG108" s="143"/>
      <c r="AH108" s="143"/>
      <c r="AI108" s="143"/>
      <c r="AJ108" s="143"/>
      <c r="AK108" s="147" t="s">
        <v>576</v>
      </c>
      <c r="AL108" s="143"/>
      <c r="AM108" s="143"/>
      <c r="AN108" s="143"/>
      <c r="AO108" s="143"/>
      <c r="AP108" s="146"/>
      <c r="AQ108" s="143"/>
      <c r="AR108" s="143"/>
      <c r="AS108" s="143"/>
      <c r="AT108" s="143"/>
      <c r="AU108" s="143"/>
      <c r="AV108" s="143"/>
      <c r="AW108" s="143"/>
      <c r="AX108" s="144"/>
      <c r="AY108" s="148"/>
      <c r="AZ108" s="146"/>
      <c r="BA108" s="143"/>
      <c r="BB108" s="143"/>
      <c r="BC108" s="143"/>
      <c r="BD108" s="143" t="s">
        <v>345</v>
      </c>
      <c r="BE108" s="143">
        <v>500</v>
      </c>
      <c r="BF108" s="143"/>
      <c r="BG108" s="143"/>
      <c r="BH108" s="143"/>
      <c r="BI108" s="143"/>
      <c r="BJ108" s="146"/>
      <c r="BK108" s="143"/>
      <c r="BL108" s="143"/>
      <c r="BM108" s="143"/>
      <c r="BN108" s="143"/>
      <c r="BO108" s="143"/>
      <c r="BP108" s="143"/>
      <c r="BQ108" s="143"/>
      <c r="BR108" s="143"/>
      <c r="BS108" s="143"/>
      <c r="BT108" s="146"/>
      <c r="BU108" s="143"/>
      <c r="BV108" s="143"/>
      <c r="BW108" s="143"/>
      <c r="BX108" s="143"/>
      <c r="BY108" s="143"/>
      <c r="BZ108" s="143"/>
      <c r="CA108" s="143"/>
      <c r="CB108" s="143" t="s">
        <v>345</v>
      </c>
      <c r="CC108" s="143">
        <v>500</v>
      </c>
      <c r="CD108" s="773"/>
      <c r="CE108" s="150">
        <f t="shared" si="7"/>
        <v>2224</v>
      </c>
    </row>
    <row r="109" spans="1:83" s="410" customFormat="1" ht="14.25" customHeight="1" x14ac:dyDescent="0.4">
      <c r="A109" s="759" t="s">
        <v>346</v>
      </c>
      <c r="B109" s="767"/>
      <c r="C109" s="95"/>
      <c r="D109" s="95"/>
      <c r="E109" s="95"/>
      <c r="F109" s="95"/>
      <c r="G109" s="95"/>
      <c r="H109" s="95"/>
      <c r="I109" s="95"/>
      <c r="J109" s="95"/>
      <c r="K109" s="95"/>
      <c r="L109" s="96" t="s">
        <v>347</v>
      </c>
      <c r="M109" s="97">
        <v>64</v>
      </c>
      <c r="N109" s="95"/>
      <c r="O109" s="95"/>
      <c r="P109" s="108"/>
      <c r="Q109" s="219"/>
      <c r="R109" s="219" t="s">
        <v>348</v>
      </c>
      <c r="S109" s="95"/>
      <c r="T109" s="95"/>
      <c r="U109" s="95"/>
      <c r="V109" s="98" t="s">
        <v>349</v>
      </c>
      <c r="W109" s="95">
        <v>184</v>
      </c>
      <c r="X109" s="108"/>
      <c r="Y109" s="95" t="s">
        <v>524</v>
      </c>
      <c r="Z109" s="95">
        <v>229</v>
      </c>
      <c r="AA109" s="95">
        <v>187</v>
      </c>
      <c r="AB109" s="95"/>
      <c r="AC109" s="95"/>
      <c r="AD109" s="108"/>
      <c r="AE109" s="95"/>
      <c r="AF109" s="98"/>
      <c r="AG109" s="95"/>
      <c r="AH109" s="95" t="s">
        <v>661</v>
      </c>
      <c r="AI109" s="95">
        <v>374</v>
      </c>
      <c r="AJ109" s="95"/>
      <c r="AK109" s="95">
        <v>11172</v>
      </c>
      <c r="AL109" s="108"/>
      <c r="AM109" s="95">
        <v>2702</v>
      </c>
      <c r="AN109" s="108" t="s">
        <v>668</v>
      </c>
      <c r="AO109" s="95"/>
      <c r="AP109" s="98"/>
      <c r="AQ109" s="95"/>
      <c r="AR109" s="95"/>
      <c r="AS109" s="95"/>
      <c r="AT109" s="95"/>
      <c r="AU109" s="95" t="s">
        <v>529</v>
      </c>
      <c r="AV109" s="95">
        <v>24</v>
      </c>
      <c r="AW109" s="95"/>
      <c r="AX109" s="96">
        <v>387</v>
      </c>
      <c r="AY109" s="109" t="s">
        <v>528</v>
      </c>
      <c r="AZ109" s="98"/>
      <c r="BA109" s="95"/>
      <c r="BB109" s="95"/>
      <c r="BC109" s="95"/>
      <c r="BD109" s="95"/>
      <c r="BE109" s="95"/>
      <c r="BF109" s="95"/>
      <c r="BG109" s="95"/>
      <c r="BH109" s="95"/>
      <c r="BI109" s="95"/>
      <c r="BJ109" s="98"/>
      <c r="BK109" s="95">
        <v>3000</v>
      </c>
      <c r="BL109" s="108" t="s">
        <v>527</v>
      </c>
      <c r="BM109" s="95"/>
      <c r="BN109" s="95"/>
      <c r="BO109" s="95"/>
      <c r="BP109" s="95"/>
      <c r="BQ109" s="95"/>
      <c r="BR109" s="95"/>
      <c r="BS109" s="95"/>
      <c r="BT109" s="98"/>
      <c r="BU109" s="95"/>
      <c r="BV109" s="95"/>
      <c r="BW109" s="95"/>
      <c r="BX109" s="95">
        <v>400</v>
      </c>
      <c r="BY109" s="108" t="s">
        <v>526</v>
      </c>
      <c r="BZ109" s="95"/>
      <c r="CA109" s="95"/>
      <c r="CB109" s="95"/>
      <c r="CC109" s="95"/>
      <c r="CD109" s="101">
        <f>SUM(C109:CC109)</f>
        <v>18723</v>
      </c>
      <c r="CE109" s="101">
        <f t="shared" si="7"/>
        <v>18723</v>
      </c>
    </row>
    <row r="110" spans="1:83" s="410" customFormat="1" ht="14.25" customHeight="1" x14ac:dyDescent="0.4">
      <c r="A110" s="751" t="s">
        <v>350</v>
      </c>
      <c r="B110" s="752"/>
      <c r="C110" s="135"/>
      <c r="D110" s="135"/>
      <c r="E110" s="135"/>
      <c r="F110" s="135"/>
      <c r="G110" s="135"/>
      <c r="H110" s="135"/>
      <c r="I110" s="135"/>
      <c r="J110" s="135"/>
      <c r="K110" s="135"/>
      <c r="L110" s="136"/>
      <c r="M110" s="137"/>
      <c r="N110" s="135"/>
      <c r="O110" s="135" t="s">
        <v>351</v>
      </c>
      <c r="P110" s="135">
        <v>586</v>
      </c>
      <c r="Q110" s="135">
        <v>792</v>
      </c>
      <c r="R110" s="220"/>
      <c r="S110" s="135">
        <v>772</v>
      </c>
      <c r="T110" s="135"/>
      <c r="U110" s="135"/>
      <c r="V110" s="138"/>
      <c r="W110" s="135"/>
      <c r="X110" s="135"/>
      <c r="Y110" s="135"/>
      <c r="Z110" s="135"/>
      <c r="AA110" s="135"/>
      <c r="AB110" s="135">
        <v>350</v>
      </c>
      <c r="AC110" s="135">
        <v>106</v>
      </c>
      <c r="AD110" s="135" t="s">
        <v>530</v>
      </c>
      <c r="AE110" s="135"/>
      <c r="AF110" s="138"/>
      <c r="AG110" s="135"/>
      <c r="AH110" s="135" t="s">
        <v>352</v>
      </c>
      <c r="AI110" s="135">
        <v>733</v>
      </c>
      <c r="AJ110" s="135"/>
      <c r="AK110" s="139"/>
      <c r="AL110" s="135"/>
      <c r="AM110" s="139"/>
      <c r="AN110" s="135"/>
      <c r="AO110" s="135"/>
      <c r="AP110" s="138"/>
      <c r="AQ110" s="135"/>
      <c r="AR110" s="135"/>
      <c r="AS110" s="135"/>
      <c r="AT110" s="135"/>
      <c r="AU110" s="135"/>
      <c r="AV110" s="135"/>
      <c r="AW110" s="135"/>
      <c r="AX110" s="136"/>
      <c r="AY110" s="140"/>
      <c r="AZ110" s="138"/>
      <c r="BA110" s="135">
        <v>800</v>
      </c>
      <c r="BB110" s="139" t="s">
        <v>531</v>
      </c>
      <c r="BC110" s="135"/>
      <c r="BD110" s="135"/>
      <c r="BE110" s="135"/>
      <c r="BF110" s="135"/>
      <c r="BG110" s="135"/>
      <c r="BH110" s="135"/>
      <c r="BI110" s="135"/>
      <c r="BJ110" s="138"/>
      <c r="BK110" s="135"/>
      <c r="BL110" s="135"/>
      <c r="BM110" s="135"/>
      <c r="BN110" s="135"/>
      <c r="BO110" s="135"/>
      <c r="BP110" s="135"/>
      <c r="BQ110" s="135"/>
      <c r="BR110" s="135"/>
      <c r="BS110" s="135"/>
      <c r="BT110" s="138"/>
      <c r="BU110" s="135">
        <v>800</v>
      </c>
      <c r="BV110" s="139" t="s">
        <v>531</v>
      </c>
      <c r="BW110" s="135"/>
      <c r="BX110" s="135"/>
      <c r="BY110" s="135"/>
      <c r="BZ110" s="135"/>
      <c r="CA110" s="135"/>
      <c r="CB110" s="135"/>
      <c r="CC110" s="135"/>
      <c r="CD110" s="757">
        <f>+SUM(CE110:CE111)</f>
        <v>6572</v>
      </c>
      <c r="CE110" s="142">
        <f t="shared" si="7"/>
        <v>4939</v>
      </c>
    </row>
    <row r="111" spans="1:83" s="410" customFormat="1" ht="14.25" customHeight="1" x14ac:dyDescent="0.4">
      <c r="A111" s="755"/>
      <c r="B111" s="756"/>
      <c r="C111" s="143"/>
      <c r="D111" s="143"/>
      <c r="E111" s="143"/>
      <c r="F111" s="143"/>
      <c r="G111" s="143"/>
      <c r="H111" s="144"/>
      <c r="I111" s="143"/>
      <c r="J111" s="147"/>
      <c r="K111" s="143"/>
      <c r="L111" s="144"/>
      <c r="M111" s="145"/>
      <c r="N111" s="143"/>
      <c r="O111" s="143"/>
      <c r="P111" s="143">
        <v>246</v>
      </c>
      <c r="Q111" s="143" t="s">
        <v>353</v>
      </c>
      <c r="R111" s="143">
        <v>760</v>
      </c>
      <c r="S111" s="143" t="s">
        <v>354</v>
      </c>
      <c r="T111" s="143"/>
      <c r="U111" s="143"/>
      <c r="V111" s="146"/>
      <c r="W111" s="143"/>
      <c r="X111" s="143"/>
      <c r="Y111" s="143"/>
      <c r="Z111" s="143"/>
      <c r="AA111" s="143"/>
      <c r="AB111" s="143" t="s">
        <v>525</v>
      </c>
      <c r="AC111" s="143"/>
      <c r="AD111" s="143"/>
      <c r="AE111" s="143"/>
      <c r="AF111" s="146"/>
      <c r="AG111" s="143"/>
      <c r="AH111" s="143"/>
      <c r="AI111" s="143"/>
      <c r="AJ111" s="143"/>
      <c r="AK111" s="143"/>
      <c r="AL111" s="143">
        <v>627</v>
      </c>
      <c r="AM111" s="147" t="s">
        <v>669</v>
      </c>
      <c r="AN111" s="143"/>
      <c r="AO111" s="143"/>
      <c r="AP111" s="146"/>
      <c r="AQ111" s="143"/>
      <c r="AR111" s="143"/>
      <c r="AS111" s="143"/>
      <c r="AT111" s="143"/>
      <c r="AU111" s="143"/>
      <c r="AV111" s="143"/>
      <c r="AW111" s="143"/>
      <c r="AX111" s="144"/>
      <c r="AY111" s="148"/>
      <c r="AZ111" s="146"/>
      <c r="BA111" s="143"/>
      <c r="BB111" s="143"/>
      <c r="BC111" s="143"/>
      <c r="BD111" s="143"/>
      <c r="BE111" s="143"/>
      <c r="BF111" s="143"/>
      <c r="BG111" s="143"/>
      <c r="BH111" s="143"/>
      <c r="BI111" s="143"/>
      <c r="BJ111" s="146"/>
      <c r="BK111" s="143"/>
      <c r="BL111" s="143"/>
      <c r="BM111" s="143"/>
      <c r="BN111" s="143"/>
      <c r="BO111" s="143"/>
      <c r="BP111" s="143"/>
      <c r="BQ111" s="143"/>
      <c r="BR111" s="143"/>
      <c r="BS111" s="143"/>
      <c r="BT111" s="146"/>
      <c r="BU111" s="143"/>
      <c r="BV111" s="143"/>
      <c r="BW111" s="143"/>
      <c r="BX111" s="143"/>
      <c r="BY111" s="143"/>
      <c r="BZ111" s="143"/>
      <c r="CA111" s="143"/>
      <c r="CB111" s="143"/>
      <c r="CC111" s="143"/>
      <c r="CD111" s="773"/>
      <c r="CE111" s="150">
        <f t="shared" si="7"/>
        <v>1633</v>
      </c>
    </row>
    <row r="112" spans="1:83" s="410" customFormat="1" ht="14.25" customHeight="1" x14ac:dyDescent="0.4">
      <c r="A112" s="759" t="s">
        <v>697</v>
      </c>
      <c r="B112" s="767"/>
      <c r="C112" s="95"/>
      <c r="D112" s="95"/>
      <c r="E112" s="95"/>
      <c r="F112" s="95"/>
      <c r="G112" s="95"/>
      <c r="H112" s="95"/>
      <c r="I112" s="95"/>
      <c r="J112" s="95"/>
      <c r="K112" s="95"/>
      <c r="L112" s="96"/>
      <c r="M112" s="97"/>
      <c r="N112" s="95"/>
      <c r="O112" s="108"/>
      <c r="P112" s="95"/>
      <c r="Q112" s="95"/>
      <c r="R112" s="95"/>
      <c r="S112" s="95"/>
      <c r="T112" s="95"/>
      <c r="U112" s="95"/>
      <c r="V112" s="98"/>
      <c r="W112" s="95"/>
      <c r="X112" s="95"/>
      <c r="Y112" s="95"/>
      <c r="Z112" s="95"/>
      <c r="AA112" s="95"/>
      <c r="AB112" s="95"/>
      <c r="AC112" s="108"/>
      <c r="AD112" s="95"/>
      <c r="AE112" s="95"/>
      <c r="AF112" s="98"/>
      <c r="AG112" s="95"/>
      <c r="AH112" s="95"/>
      <c r="AI112" s="95"/>
      <c r="AJ112" s="95"/>
      <c r="AK112" s="95"/>
      <c r="AL112" s="95"/>
      <c r="AM112" s="95"/>
      <c r="AN112" s="95"/>
      <c r="AO112" s="95"/>
      <c r="AP112" s="98"/>
      <c r="AQ112" s="95"/>
      <c r="AR112" s="95"/>
      <c r="AS112" s="95"/>
      <c r="AT112" s="95"/>
      <c r="AU112" s="95"/>
      <c r="AV112" s="95"/>
      <c r="AW112" s="95"/>
      <c r="AX112" s="96"/>
      <c r="AY112" s="99"/>
      <c r="AZ112" s="98"/>
      <c r="BA112" s="456" t="s">
        <v>821</v>
      </c>
      <c r="BB112" s="95"/>
      <c r="BC112" s="95"/>
      <c r="BD112" s="95"/>
      <c r="BE112" s="221"/>
      <c r="BF112" s="95"/>
      <c r="BG112" s="95"/>
      <c r="BH112" s="95"/>
      <c r="BI112" s="95"/>
      <c r="BJ112" s="98"/>
      <c r="BK112" s="95"/>
      <c r="BL112" s="95"/>
      <c r="BM112" s="95"/>
      <c r="BN112" s="95"/>
      <c r="BO112" s="95"/>
      <c r="BP112" s="95"/>
      <c r="BQ112" s="108"/>
      <c r="BR112" s="95"/>
      <c r="BS112" s="95"/>
      <c r="BT112" s="98"/>
      <c r="BU112" s="95"/>
      <c r="BV112" s="95"/>
      <c r="BW112" s="95"/>
      <c r="BX112" s="95"/>
      <c r="BY112" s="95"/>
      <c r="BZ112" s="95"/>
      <c r="CA112" s="95"/>
      <c r="CB112" s="95"/>
      <c r="CC112" s="95"/>
      <c r="CD112" s="101">
        <f t="shared" ref="CD112:CD121" si="8">SUM(C112:CC112)</f>
        <v>0</v>
      </c>
      <c r="CE112" s="101">
        <f t="shared" si="7"/>
        <v>0</v>
      </c>
    </row>
    <row r="113" spans="1:83" s="410" customFormat="1" ht="14.25" customHeight="1" x14ac:dyDescent="0.4">
      <c r="A113" s="759" t="s">
        <v>355</v>
      </c>
      <c r="B113" s="767"/>
      <c r="C113" s="95"/>
      <c r="D113" s="95"/>
      <c r="E113" s="95"/>
      <c r="F113" s="95"/>
      <c r="G113" s="95"/>
      <c r="H113" s="95"/>
      <c r="I113" s="95"/>
      <c r="J113" s="95"/>
      <c r="K113" s="95"/>
      <c r="L113" s="96"/>
      <c r="M113" s="97"/>
      <c r="N113" s="95">
        <v>66</v>
      </c>
      <c r="O113" s="108" t="s">
        <v>356</v>
      </c>
      <c r="P113" s="95"/>
      <c r="Q113" s="95"/>
      <c r="R113" s="95"/>
      <c r="S113" s="95"/>
      <c r="T113" s="95"/>
      <c r="U113" s="95"/>
      <c r="V113" s="98"/>
      <c r="W113" s="95"/>
      <c r="X113" s="95"/>
      <c r="Y113" s="95"/>
      <c r="Z113" s="95" t="s">
        <v>357</v>
      </c>
      <c r="AA113" s="95">
        <v>17</v>
      </c>
      <c r="AB113" s="95">
        <v>2110</v>
      </c>
      <c r="AC113" s="108" t="s">
        <v>358</v>
      </c>
      <c r="AD113" s="95"/>
      <c r="AE113" s="95"/>
      <c r="AF113" s="98"/>
      <c r="AG113" s="95"/>
      <c r="AH113" s="95"/>
      <c r="AI113" s="95"/>
      <c r="AJ113" s="95"/>
      <c r="AK113" s="95"/>
      <c r="AL113" s="95"/>
      <c r="AM113" s="95"/>
      <c r="AN113" s="95"/>
      <c r="AO113" s="95"/>
      <c r="AP113" s="98"/>
      <c r="AQ113" s="95"/>
      <c r="AR113" s="95"/>
      <c r="AS113" s="95"/>
      <c r="AT113" s="95"/>
      <c r="AU113" s="95"/>
      <c r="AV113" s="95"/>
      <c r="AW113" s="95"/>
      <c r="AX113" s="96"/>
      <c r="AY113" s="99"/>
      <c r="AZ113" s="98"/>
      <c r="BA113" s="95"/>
      <c r="BB113" s="95"/>
      <c r="BC113" s="95"/>
      <c r="BD113" s="95"/>
      <c r="BE113" s="108" t="s">
        <v>360</v>
      </c>
      <c r="BF113" s="95"/>
      <c r="BG113" s="95"/>
      <c r="BH113" s="95"/>
      <c r="BI113" s="95"/>
      <c r="BJ113" s="98"/>
      <c r="BK113" s="95"/>
      <c r="BL113" s="95"/>
      <c r="BM113" s="95"/>
      <c r="BN113" s="95"/>
      <c r="BO113" s="95"/>
      <c r="BP113" s="95"/>
      <c r="BQ113" s="108" t="s">
        <v>360</v>
      </c>
      <c r="BR113" s="95"/>
      <c r="BS113" s="95"/>
      <c r="BT113" s="98"/>
      <c r="BU113" s="95"/>
      <c r="BV113" s="95"/>
      <c r="BW113" s="95"/>
      <c r="BX113" s="95"/>
      <c r="BY113" s="95"/>
      <c r="BZ113" s="95"/>
      <c r="CA113" s="95"/>
      <c r="CB113" s="95"/>
      <c r="CC113" s="95" t="s">
        <v>532</v>
      </c>
      <c r="CD113" s="101">
        <f t="shared" si="8"/>
        <v>2193</v>
      </c>
      <c r="CE113" s="101">
        <f t="shared" si="7"/>
        <v>2193</v>
      </c>
    </row>
    <row r="114" spans="1:83" s="410" customFormat="1" ht="14.25" customHeight="1" x14ac:dyDescent="0.4">
      <c r="A114" s="781" t="s">
        <v>608</v>
      </c>
      <c r="B114" s="782"/>
      <c r="C114" s="95"/>
      <c r="D114" s="95"/>
      <c r="E114" s="95"/>
      <c r="F114" s="95"/>
      <c r="G114" s="95"/>
      <c r="H114" s="95"/>
      <c r="I114" s="95"/>
      <c r="J114" s="95"/>
      <c r="K114" s="95"/>
      <c r="L114" s="96"/>
      <c r="M114" s="97"/>
      <c r="N114" s="95"/>
      <c r="O114" s="95"/>
      <c r="P114" s="95"/>
      <c r="Q114" s="95"/>
      <c r="R114" s="95"/>
      <c r="S114" s="95"/>
      <c r="T114" s="95"/>
      <c r="U114" s="95"/>
      <c r="V114" s="98"/>
      <c r="W114" s="95"/>
      <c r="X114" s="95"/>
      <c r="Y114" s="95"/>
      <c r="Z114" s="95"/>
      <c r="AA114" s="95"/>
      <c r="AB114" s="95"/>
      <c r="AC114" s="95"/>
      <c r="AD114" s="95"/>
      <c r="AE114" s="95"/>
      <c r="AF114" s="98"/>
      <c r="AG114" s="95"/>
      <c r="AH114" s="95" t="s">
        <v>590</v>
      </c>
      <c r="AI114" s="95">
        <v>748</v>
      </c>
      <c r="AJ114" s="108"/>
      <c r="AK114" s="95"/>
      <c r="AL114" s="95"/>
      <c r="AM114" s="95"/>
      <c r="AN114" s="95"/>
      <c r="AO114" s="95"/>
      <c r="AP114" s="98"/>
      <c r="AQ114" s="95"/>
      <c r="AR114" s="95"/>
      <c r="AS114" s="95"/>
      <c r="AT114" s="95"/>
      <c r="AU114" s="95"/>
      <c r="AV114" s="95"/>
      <c r="AW114" s="95"/>
      <c r="AX114" s="96"/>
      <c r="AY114" s="99">
        <v>3000</v>
      </c>
      <c r="AZ114" s="98" t="s">
        <v>696</v>
      </c>
      <c r="BA114" s="95"/>
      <c r="BB114" s="95"/>
      <c r="BC114" s="95"/>
      <c r="BD114" s="95"/>
      <c r="BE114" s="95"/>
      <c r="BF114" s="95"/>
      <c r="BG114" s="95"/>
      <c r="BH114" s="95"/>
      <c r="BI114" s="95"/>
      <c r="BJ114" s="98"/>
      <c r="BK114" s="95"/>
      <c r="BL114" s="95"/>
      <c r="BM114" s="95"/>
      <c r="BN114" s="95"/>
      <c r="BO114" s="95"/>
      <c r="BP114" s="95"/>
      <c r="BQ114" s="95"/>
      <c r="BR114" s="95"/>
      <c r="BS114" s="95"/>
      <c r="BT114" s="98"/>
      <c r="BU114" s="95"/>
      <c r="BV114" s="95"/>
      <c r="BW114" s="95"/>
      <c r="BX114" s="95"/>
      <c r="BY114" s="95"/>
      <c r="BZ114" s="95"/>
      <c r="CA114" s="95"/>
      <c r="CB114" s="95"/>
      <c r="CC114" s="95"/>
      <c r="CD114" s="101">
        <f t="shared" si="8"/>
        <v>3748</v>
      </c>
      <c r="CE114" s="101">
        <f t="shared" si="7"/>
        <v>3748</v>
      </c>
    </row>
    <row r="115" spans="1:83" s="410" customFormat="1" ht="14.25" customHeight="1" thickBot="1" x14ac:dyDescent="0.45">
      <c r="A115" s="783"/>
      <c r="B115" s="784"/>
      <c r="C115" s="116"/>
      <c r="D115" s="116"/>
      <c r="E115" s="116"/>
      <c r="F115" s="116"/>
      <c r="G115" s="116"/>
      <c r="H115" s="116"/>
      <c r="I115" s="116"/>
      <c r="J115" s="116"/>
      <c r="K115" s="116"/>
      <c r="L115" s="167"/>
      <c r="M115" s="110"/>
      <c r="N115" s="116"/>
      <c r="O115" s="116"/>
      <c r="P115" s="116"/>
      <c r="Q115" s="116"/>
      <c r="R115" s="116"/>
      <c r="S115" s="116"/>
      <c r="T115" s="116"/>
      <c r="U115" s="116"/>
      <c r="V115" s="114"/>
      <c r="W115" s="115"/>
      <c r="X115" s="116"/>
      <c r="Y115" s="116"/>
      <c r="Z115" s="116" t="s">
        <v>362</v>
      </c>
      <c r="AA115" s="116">
        <v>738</v>
      </c>
      <c r="AB115" s="116"/>
      <c r="AC115" s="115"/>
      <c r="AD115" s="116"/>
      <c r="AE115" s="116"/>
      <c r="AF115" s="114"/>
      <c r="AG115" s="116"/>
      <c r="AH115" s="116" t="s">
        <v>662</v>
      </c>
      <c r="AI115" s="116">
        <v>747</v>
      </c>
      <c r="AJ115" s="116"/>
      <c r="AK115" s="116">
        <v>2044</v>
      </c>
      <c r="AL115" s="222" t="s">
        <v>636</v>
      </c>
      <c r="AM115" s="116"/>
      <c r="AN115" s="116"/>
      <c r="AO115" s="116"/>
      <c r="AP115" s="114"/>
      <c r="AQ115" s="116"/>
      <c r="AR115" s="116"/>
      <c r="AS115" s="115"/>
      <c r="AT115" s="116"/>
      <c r="AU115" s="116"/>
      <c r="AV115" s="115"/>
      <c r="AW115" s="116"/>
      <c r="AX115" s="167" t="s">
        <v>363</v>
      </c>
      <c r="AY115" s="118">
        <v>1500</v>
      </c>
      <c r="AZ115" s="114">
        <v>1500</v>
      </c>
      <c r="BA115" s="116">
        <v>1500</v>
      </c>
      <c r="BB115" s="116">
        <v>1500</v>
      </c>
      <c r="BC115" s="116">
        <v>1500</v>
      </c>
      <c r="BD115" s="116">
        <v>1500</v>
      </c>
      <c r="BE115" s="116">
        <v>1500</v>
      </c>
      <c r="BF115" s="116">
        <v>1500</v>
      </c>
      <c r="BG115" s="116">
        <v>1500</v>
      </c>
      <c r="BH115" s="116">
        <v>1500</v>
      </c>
      <c r="BI115" s="116">
        <v>1500</v>
      </c>
      <c r="BJ115" s="114">
        <v>1500</v>
      </c>
      <c r="BK115" s="116">
        <v>1500</v>
      </c>
      <c r="BL115" s="116">
        <v>1500</v>
      </c>
      <c r="BM115" s="116">
        <v>1500</v>
      </c>
      <c r="BN115" s="116">
        <v>1500</v>
      </c>
      <c r="BO115" s="116">
        <v>1500</v>
      </c>
      <c r="BP115" s="116">
        <v>1500</v>
      </c>
      <c r="BQ115" s="116">
        <v>1500</v>
      </c>
      <c r="BR115" s="116">
        <v>1500</v>
      </c>
      <c r="BS115" s="116">
        <v>1500</v>
      </c>
      <c r="BT115" s="114">
        <v>1500</v>
      </c>
      <c r="BU115" s="116">
        <v>1500</v>
      </c>
      <c r="BV115" s="116">
        <v>1500</v>
      </c>
      <c r="BW115" s="116">
        <v>1500</v>
      </c>
      <c r="BX115" s="116">
        <v>1500</v>
      </c>
      <c r="BY115" s="116">
        <v>1500</v>
      </c>
      <c r="BZ115" s="116">
        <v>1500</v>
      </c>
      <c r="CA115" s="116">
        <v>1500</v>
      </c>
      <c r="CB115" s="116">
        <v>1500</v>
      </c>
      <c r="CC115" s="116">
        <v>1500</v>
      </c>
      <c r="CD115" s="119">
        <f t="shared" si="8"/>
        <v>50029</v>
      </c>
      <c r="CE115" s="119">
        <f t="shared" si="7"/>
        <v>50029</v>
      </c>
    </row>
    <row r="116" spans="1:83" s="410" customFormat="1" ht="14.25" customHeight="1" x14ac:dyDescent="0.4">
      <c r="A116" s="779" t="s">
        <v>364</v>
      </c>
      <c r="B116" s="780"/>
      <c r="C116" s="173"/>
      <c r="D116" s="173"/>
      <c r="E116" s="173"/>
      <c r="F116" s="173"/>
      <c r="G116" s="173"/>
      <c r="H116" s="173"/>
      <c r="I116" s="173"/>
      <c r="J116" s="173"/>
      <c r="K116" s="173"/>
      <c r="L116" s="174"/>
      <c r="M116" s="175"/>
      <c r="N116" s="173"/>
      <c r="O116" s="173"/>
      <c r="P116" s="173"/>
      <c r="Q116" s="173"/>
      <c r="R116" s="173"/>
      <c r="S116" s="173"/>
      <c r="T116" s="173"/>
      <c r="U116" s="173"/>
      <c r="V116" s="176"/>
      <c r="W116" s="173"/>
      <c r="X116" s="173"/>
      <c r="Y116" s="173"/>
      <c r="Z116" s="173"/>
      <c r="AA116" s="173"/>
      <c r="AB116" s="173"/>
      <c r="AC116" s="173"/>
      <c r="AD116" s="173"/>
      <c r="AE116" s="173"/>
      <c r="AF116" s="176"/>
      <c r="AG116" s="173"/>
      <c r="AH116" s="173"/>
      <c r="AI116" s="173"/>
      <c r="AJ116" s="173"/>
      <c r="AK116" s="173"/>
      <c r="AL116" s="173"/>
      <c r="AM116" s="173"/>
      <c r="AN116" s="173"/>
      <c r="AO116" s="173"/>
      <c r="AP116" s="176"/>
      <c r="AQ116" s="173"/>
      <c r="AR116" s="173"/>
      <c r="AS116" s="173"/>
      <c r="AT116" s="173"/>
      <c r="AU116" s="173"/>
      <c r="AV116" s="173"/>
      <c r="AW116" s="173"/>
      <c r="AX116" s="174"/>
      <c r="AY116" s="223"/>
      <c r="AZ116" s="176"/>
      <c r="BA116" s="173"/>
      <c r="BB116" s="173"/>
      <c r="BC116" s="173"/>
      <c r="BD116" s="173"/>
      <c r="BE116" s="173"/>
      <c r="BF116" s="173"/>
      <c r="BG116" s="173"/>
      <c r="BH116" s="173"/>
      <c r="BI116" s="173"/>
      <c r="BJ116" s="176"/>
      <c r="BK116" s="173"/>
      <c r="BL116" s="173"/>
      <c r="BM116" s="173"/>
      <c r="BN116" s="173"/>
      <c r="BO116" s="173"/>
      <c r="BP116" s="173"/>
      <c r="BQ116" s="173"/>
      <c r="BR116" s="173"/>
      <c r="BS116" s="173"/>
      <c r="BT116" s="176"/>
      <c r="BU116" s="173"/>
      <c r="BV116" s="173"/>
      <c r="BW116" s="173"/>
      <c r="BX116" s="173"/>
      <c r="BY116" s="173"/>
      <c r="BZ116" s="173"/>
      <c r="CA116" s="173"/>
      <c r="CB116" s="173"/>
      <c r="CC116" s="173"/>
      <c r="CD116" s="178">
        <f t="shared" si="8"/>
        <v>0</v>
      </c>
      <c r="CE116" s="178">
        <f>SUM(D116:CD116)</f>
        <v>0</v>
      </c>
    </row>
    <row r="117" spans="1:83" s="410" customFormat="1" ht="14.25" customHeight="1" x14ac:dyDescent="0.4">
      <c r="A117" s="759" t="s">
        <v>365</v>
      </c>
      <c r="B117" s="767"/>
      <c r="C117" s="95"/>
      <c r="D117" s="95"/>
      <c r="E117" s="95"/>
      <c r="F117" s="95"/>
      <c r="G117" s="95"/>
      <c r="H117" s="95"/>
      <c r="I117" s="95"/>
      <c r="J117" s="95"/>
      <c r="K117" s="95"/>
      <c r="L117" s="96"/>
      <c r="M117" s="97"/>
      <c r="N117" s="95">
        <v>446</v>
      </c>
      <c r="O117" s="108" t="s">
        <v>366</v>
      </c>
      <c r="P117" s="95"/>
      <c r="Q117" s="95"/>
      <c r="R117" s="95"/>
      <c r="S117" s="95"/>
      <c r="T117" s="95"/>
      <c r="U117" s="95"/>
      <c r="V117" s="98"/>
      <c r="W117" s="95">
        <v>247</v>
      </c>
      <c r="X117" s="95">
        <v>1765</v>
      </c>
      <c r="Y117" s="95">
        <v>89</v>
      </c>
      <c r="Z117" s="95"/>
      <c r="AA117" s="95">
        <v>696</v>
      </c>
      <c r="AB117" s="95">
        <v>1592</v>
      </c>
      <c r="AC117" s="95"/>
      <c r="AD117" s="95">
        <v>395</v>
      </c>
      <c r="AE117" s="95">
        <v>505</v>
      </c>
      <c r="AF117" s="98">
        <v>366</v>
      </c>
      <c r="AG117" s="95">
        <v>729</v>
      </c>
      <c r="AH117" s="95">
        <v>493</v>
      </c>
      <c r="AI117" s="95">
        <v>465</v>
      </c>
      <c r="AJ117" s="95">
        <v>93</v>
      </c>
      <c r="AK117" s="95">
        <v>854</v>
      </c>
      <c r="AL117" s="95">
        <v>495</v>
      </c>
      <c r="AM117" s="95"/>
      <c r="AN117" s="95"/>
      <c r="AO117" s="95"/>
      <c r="AP117" s="98">
        <v>100</v>
      </c>
      <c r="AQ117" s="95">
        <v>321</v>
      </c>
      <c r="AR117" s="95">
        <v>513</v>
      </c>
      <c r="AS117" s="95">
        <v>132</v>
      </c>
      <c r="AT117" s="95"/>
      <c r="AU117" s="95">
        <v>1910</v>
      </c>
      <c r="AV117" s="95">
        <v>1518</v>
      </c>
      <c r="AW117" s="95">
        <v>1429</v>
      </c>
      <c r="AX117" s="96">
        <v>3226</v>
      </c>
      <c r="AY117" s="99">
        <v>1600</v>
      </c>
      <c r="AZ117" s="98">
        <v>1600</v>
      </c>
      <c r="BA117" s="95">
        <v>1600</v>
      </c>
      <c r="BB117" s="95">
        <v>1600</v>
      </c>
      <c r="BC117" s="95">
        <v>2000</v>
      </c>
      <c r="BD117" s="95">
        <v>2000</v>
      </c>
      <c r="BE117" s="95">
        <v>2000</v>
      </c>
      <c r="BF117" s="95">
        <v>2000</v>
      </c>
      <c r="BG117" s="95">
        <v>2000</v>
      </c>
      <c r="BH117" s="95">
        <v>2000</v>
      </c>
      <c r="BI117" s="95">
        <v>2000</v>
      </c>
      <c r="BJ117" s="98">
        <v>2000</v>
      </c>
      <c r="BK117" s="95">
        <v>2000</v>
      </c>
      <c r="BL117" s="95">
        <v>2000</v>
      </c>
      <c r="BM117" s="95">
        <v>2000</v>
      </c>
      <c r="BN117" s="95">
        <v>2000</v>
      </c>
      <c r="BO117" s="95">
        <v>2000</v>
      </c>
      <c r="BP117" s="95">
        <v>2000</v>
      </c>
      <c r="BQ117" s="95">
        <v>2000</v>
      </c>
      <c r="BR117" s="95">
        <v>2000</v>
      </c>
      <c r="BS117" s="95">
        <v>2000</v>
      </c>
      <c r="BT117" s="95">
        <v>2000</v>
      </c>
      <c r="BU117" s="95">
        <v>2000</v>
      </c>
      <c r="BV117" s="95">
        <v>2000</v>
      </c>
      <c r="BW117" s="95">
        <v>2000</v>
      </c>
      <c r="BX117" s="95">
        <v>2000</v>
      </c>
      <c r="BY117" s="95">
        <v>2000</v>
      </c>
      <c r="BZ117" s="95">
        <v>2000</v>
      </c>
      <c r="CA117" s="95">
        <v>2000</v>
      </c>
      <c r="CB117" s="95">
        <v>2000</v>
      </c>
      <c r="CC117" s="95">
        <v>2000</v>
      </c>
      <c r="CD117" s="101">
        <f t="shared" si="8"/>
        <v>78779</v>
      </c>
      <c r="CE117" s="101">
        <f>SUM($D117:$CC117)</f>
        <v>78779</v>
      </c>
    </row>
    <row r="118" spans="1:83" s="410" customFormat="1" ht="14.25" customHeight="1" x14ac:dyDescent="0.4">
      <c r="A118" s="785" t="s">
        <v>202</v>
      </c>
      <c r="B118" s="786"/>
      <c r="C118" s="95"/>
      <c r="D118" s="95"/>
      <c r="E118" s="95"/>
      <c r="F118" s="95"/>
      <c r="G118" s="95"/>
      <c r="H118" s="95"/>
      <c r="I118" s="95"/>
      <c r="J118" s="95"/>
      <c r="K118" s="95"/>
      <c r="L118" s="96"/>
      <c r="M118" s="217"/>
      <c r="N118" s="95"/>
      <c r="O118" s="95"/>
      <c r="P118" s="95"/>
      <c r="Q118" s="95"/>
      <c r="R118" s="95"/>
      <c r="S118" s="95"/>
      <c r="T118" s="95"/>
      <c r="U118" s="95"/>
      <c r="V118" s="98"/>
      <c r="W118" s="95"/>
      <c r="X118" s="108" t="s">
        <v>367</v>
      </c>
      <c r="Y118" s="108"/>
      <c r="Z118" s="108"/>
      <c r="AA118" s="95" t="s">
        <v>368</v>
      </c>
      <c r="AB118" s="108" t="s">
        <v>369</v>
      </c>
      <c r="AC118" s="108"/>
      <c r="AD118" s="95"/>
      <c r="AE118" s="95"/>
      <c r="AF118" s="98"/>
      <c r="AG118" s="95"/>
      <c r="AH118" s="95"/>
      <c r="AI118" s="95"/>
      <c r="AJ118" s="95"/>
      <c r="AK118" s="95"/>
      <c r="AL118" s="95"/>
      <c r="AM118" s="95"/>
      <c r="AN118" s="95"/>
      <c r="AO118" s="95"/>
      <c r="AP118" s="98"/>
      <c r="AQ118" s="95"/>
      <c r="AR118" s="95"/>
      <c r="AS118" s="95"/>
      <c r="AT118" s="95"/>
      <c r="AU118" s="95"/>
      <c r="AV118" s="95"/>
      <c r="AW118" s="95"/>
      <c r="AX118" s="96"/>
      <c r="AY118" s="109" t="s">
        <v>589</v>
      </c>
      <c r="AZ118" s="98"/>
      <c r="BA118" s="95"/>
      <c r="BB118" s="95"/>
      <c r="BC118" s="108" t="s">
        <v>370</v>
      </c>
      <c r="BD118" s="95"/>
      <c r="BE118" s="95"/>
      <c r="BF118" s="95"/>
      <c r="BG118" s="95"/>
      <c r="BH118" s="95"/>
      <c r="BI118" s="95"/>
      <c r="BJ118" s="98"/>
      <c r="BK118" s="95"/>
      <c r="BL118" s="95"/>
      <c r="BM118" s="95"/>
      <c r="BN118" s="95"/>
      <c r="BO118" s="95"/>
      <c r="BP118" s="95"/>
      <c r="BQ118" s="95"/>
      <c r="BR118" s="95"/>
      <c r="BS118" s="95"/>
      <c r="BT118" s="98"/>
      <c r="BU118" s="95"/>
      <c r="BV118" s="95"/>
      <c r="BW118" s="95"/>
      <c r="BX118" s="95"/>
      <c r="BY118" s="95"/>
      <c r="BZ118" s="95"/>
      <c r="CA118" s="95"/>
      <c r="CB118" s="95"/>
      <c r="CC118" s="95"/>
      <c r="CD118" s="101">
        <f t="shared" si="8"/>
        <v>0</v>
      </c>
      <c r="CE118" s="101">
        <f>SUM(D118:CD118)</f>
        <v>0</v>
      </c>
    </row>
    <row r="119" spans="1:83" s="410" customFormat="1" ht="14.25" customHeight="1" thickBot="1" x14ac:dyDescent="0.45">
      <c r="A119" s="787" t="s">
        <v>371</v>
      </c>
      <c r="B119" s="788"/>
      <c r="C119" s="224"/>
      <c r="D119" s="224"/>
      <c r="E119" s="224"/>
      <c r="F119" s="224"/>
      <c r="G119" s="224"/>
      <c r="H119" s="224"/>
      <c r="I119" s="224"/>
      <c r="J119" s="224"/>
      <c r="K119" s="224"/>
      <c r="L119" s="225"/>
      <c r="M119" s="226"/>
      <c r="N119" s="224"/>
      <c r="O119" s="224"/>
      <c r="P119" s="224"/>
      <c r="Q119" s="224"/>
      <c r="R119" s="224"/>
      <c r="S119" s="224"/>
      <c r="T119" s="224"/>
      <c r="U119" s="224"/>
      <c r="V119" s="227"/>
      <c r="W119" s="224"/>
      <c r="X119" s="228"/>
      <c r="Y119" s="224"/>
      <c r="Z119" s="224"/>
      <c r="AA119" s="224"/>
      <c r="AB119" s="224">
        <v>179</v>
      </c>
      <c r="AC119" s="228" t="s">
        <v>372</v>
      </c>
      <c r="AD119" s="224"/>
      <c r="AE119" s="224"/>
      <c r="AF119" s="227"/>
      <c r="AG119" s="224"/>
      <c r="AH119" s="224" t="s">
        <v>373</v>
      </c>
      <c r="AI119" s="224">
        <v>282</v>
      </c>
      <c r="AJ119" s="224"/>
      <c r="AK119" s="224"/>
      <c r="AL119" s="229"/>
      <c r="AM119" s="230"/>
      <c r="AN119" s="224"/>
      <c r="AO119" s="224"/>
      <c r="AP119" s="227"/>
      <c r="AQ119" s="224"/>
      <c r="AR119" s="224"/>
      <c r="AS119" s="224"/>
      <c r="AT119" s="224">
        <v>3101</v>
      </c>
      <c r="AU119" s="228" t="s">
        <v>374</v>
      </c>
      <c r="AV119" s="224"/>
      <c r="AW119" s="228"/>
      <c r="AX119" s="225"/>
      <c r="AY119" s="231"/>
      <c r="AZ119" s="227"/>
      <c r="BA119" s="224"/>
      <c r="BB119" s="228"/>
      <c r="BC119" s="224">
        <v>300</v>
      </c>
      <c r="BD119" s="228" t="s">
        <v>375</v>
      </c>
      <c r="BE119" s="224"/>
      <c r="BF119" s="224"/>
      <c r="BG119" s="224"/>
      <c r="BH119" s="224"/>
      <c r="BI119" s="224"/>
      <c r="BJ119" s="227"/>
      <c r="BK119" s="224"/>
      <c r="BL119" s="224"/>
      <c r="BM119" s="224"/>
      <c r="BN119" s="224"/>
      <c r="BO119" s="224"/>
      <c r="BP119" s="224"/>
      <c r="BQ119" s="224"/>
      <c r="BR119" s="224"/>
      <c r="BS119" s="224"/>
      <c r="BT119" s="227"/>
      <c r="BU119" s="224"/>
      <c r="BV119" s="228"/>
      <c r="BW119" s="224">
        <v>300</v>
      </c>
      <c r="BX119" s="228" t="s">
        <v>375</v>
      </c>
      <c r="BY119" s="224"/>
      <c r="BZ119" s="224"/>
      <c r="CA119" s="228" t="s">
        <v>375</v>
      </c>
      <c r="CB119" s="224"/>
      <c r="CC119" s="224"/>
      <c r="CD119" s="232">
        <f t="shared" si="8"/>
        <v>4162</v>
      </c>
      <c r="CE119" s="232">
        <f>SUM($D119:$CC119)</f>
        <v>4162</v>
      </c>
    </row>
    <row r="120" spans="1:83" s="410" customFormat="1" ht="14.25" customHeight="1" x14ac:dyDescent="0.4">
      <c r="A120" s="776" t="s">
        <v>376</v>
      </c>
      <c r="B120" s="777"/>
      <c r="C120" s="128"/>
      <c r="D120" s="128"/>
      <c r="E120" s="128"/>
      <c r="F120" s="128"/>
      <c r="G120" s="128"/>
      <c r="H120" s="128"/>
      <c r="I120" s="128"/>
      <c r="J120" s="128"/>
      <c r="K120" s="128"/>
      <c r="L120" s="129"/>
      <c r="M120" s="130"/>
      <c r="N120" s="128"/>
      <c r="O120" s="128"/>
      <c r="P120" s="128"/>
      <c r="Q120" s="128"/>
      <c r="R120" s="128"/>
      <c r="S120" s="128"/>
      <c r="T120" s="128"/>
      <c r="U120" s="128"/>
      <c r="V120" s="132"/>
      <c r="W120" s="128"/>
      <c r="X120" s="128"/>
      <c r="Y120" s="128"/>
      <c r="Z120" s="128"/>
      <c r="AA120" s="128"/>
      <c r="AB120" s="128"/>
      <c r="AC120" s="128"/>
      <c r="AD120" s="128"/>
      <c r="AE120" s="128"/>
      <c r="AF120" s="132"/>
      <c r="AG120" s="131" t="s">
        <v>592</v>
      </c>
      <c r="AH120" s="128"/>
      <c r="AI120" s="128"/>
      <c r="AJ120" s="128"/>
      <c r="AK120" s="128"/>
      <c r="AL120" s="128"/>
      <c r="AM120" s="128"/>
      <c r="AN120" s="128"/>
      <c r="AO120" s="128"/>
      <c r="AP120" s="132"/>
      <c r="AQ120" s="128"/>
      <c r="AR120" s="128"/>
      <c r="AS120" s="128"/>
      <c r="AT120" s="128"/>
      <c r="AU120" s="128"/>
      <c r="AV120" s="128"/>
      <c r="AW120" s="128"/>
      <c r="AX120" s="129"/>
      <c r="AY120" s="153"/>
      <c r="AZ120" s="132"/>
      <c r="BA120" s="128"/>
      <c r="BB120" s="128"/>
      <c r="BC120" s="128"/>
      <c r="BD120" s="128"/>
      <c r="BE120" s="128"/>
      <c r="BF120" s="128"/>
      <c r="BG120" s="128"/>
      <c r="BH120" s="128"/>
      <c r="BI120" s="128"/>
      <c r="BJ120" s="132"/>
      <c r="BK120" s="128"/>
      <c r="BL120" s="128"/>
      <c r="BM120" s="128"/>
      <c r="BN120" s="128"/>
      <c r="BO120" s="128"/>
      <c r="BP120" s="128"/>
      <c r="BQ120" s="128"/>
      <c r="BR120" s="128"/>
      <c r="BS120" s="128"/>
      <c r="BT120" s="132"/>
      <c r="BU120" s="128"/>
      <c r="BV120" s="128"/>
      <c r="BW120" s="128"/>
      <c r="BX120" s="128"/>
      <c r="BY120" s="128"/>
      <c r="BZ120" s="128"/>
      <c r="CA120" s="128"/>
      <c r="CB120" s="128"/>
      <c r="CC120" s="128"/>
      <c r="CD120" s="101">
        <f t="shared" si="8"/>
        <v>0</v>
      </c>
      <c r="CE120" s="101">
        <f>SUM($D120:$CC120)</f>
        <v>0</v>
      </c>
    </row>
    <row r="121" spans="1:83" s="410" customFormat="1" ht="14.25" customHeight="1" x14ac:dyDescent="0.4">
      <c r="A121" s="751" t="s">
        <v>377</v>
      </c>
      <c r="B121" s="752"/>
      <c r="C121" s="135"/>
      <c r="D121" s="135"/>
      <c r="E121" s="135"/>
      <c r="F121" s="135"/>
      <c r="G121" s="135"/>
      <c r="H121" s="135"/>
      <c r="I121" s="135"/>
      <c r="J121" s="135"/>
      <c r="K121" s="135"/>
      <c r="L121" s="136"/>
      <c r="M121" s="137"/>
      <c r="N121" s="135">
        <v>740</v>
      </c>
      <c r="O121" s="135" t="s">
        <v>593</v>
      </c>
      <c r="P121" s="135"/>
      <c r="Q121" s="135"/>
      <c r="R121" s="135"/>
      <c r="S121" s="135"/>
      <c r="T121" s="135"/>
      <c r="U121" s="135"/>
      <c r="V121" s="138"/>
      <c r="W121" s="135"/>
      <c r="X121" s="135">
        <v>216</v>
      </c>
      <c r="Y121" s="139"/>
      <c r="Z121" s="135"/>
      <c r="AA121" s="135"/>
      <c r="AB121" s="135"/>
      <c r="AC121" s="135"/>
      <c r="AD121" s="135">
        <v>620</v>
      </c>
      <c r="AE121" s="135"/>
      <c r="AF121" s="138">
        <v>860</v>
      </c>
      <c r="AG121" s="135">
        <v>128</v>
      </c>
      <c r="AH121" s="135">
        <v>121</v>
      </c>
      <c r="AI121" s="135">
        <v>47</v>
      </c>
      <c r="AJ121" s="139" t="s">
        <v>659</v>
      </c>
      <c r="AK121" s="135"/>
      <c r="AL121" s="135"/>
      <c r="AM121" s="135"/>
      <c r="AN121" s="135"/>
      <c r="AO121" s="139" t="s">
        <v>627</v>
      </c>
      <c r="AP121" s="138"/>
      <c r="AQ121" s="135"/>
      <c r="AR121" s="135"/>
      <c r="AS121" s="135"/>
      <c r="AT121" s="135"/>
      <c r="AU121" s="135"/>
      <c r="AV121" s="135"/>
      <c r="AW121" s="135">
        <v>254</v>
      </c>
      <c r="AX121" s="557">
        <v>2618</v>
      </c>
      <c r="AY121" s="558" t="s">
        <v>378</v>
      </c>
      <c r="AZ121" s="138"/>
      <c r="BA121" s="135"/>
      <c r="BB121" s="135"/>
      <c r="BC121" s="135"/>
      <c r="BD121" s="135"/>
      <c r="BE121" s="135"/>
      <c r="BF121" s="135"/>
      <c r="BG121" s="135"/>
      <c r="BH121" s="135" t="s">
        <v>594</v>
      </c>
      <c r="BI121" s="135"/>
      <c r="BJ121" s="138"/>
      <c r="BK121" s="135"/>
      <c r="BL121" s="135"/>
      <c r="BM121" s="135"/>
      <c r="BN121" s="135"/>
      <c r="BO121" s="135"/>
      <c r="BP121" s="135"/>
      <c r="BQ121" s="135"/>
      <c r="BR121" s="135" t="s">
        <v>594</v>
      </c>
      <c r="BS121" s="135"/>
      <c r="BT121" s="138"/>
      <c r="BU121" s="135"/>
      <c r="BV121" s="135"/>
      <c r="BW121" s="135"/>
      <c r="BX121" s="135"/>
      <c r="BY121" s="135"/>
      <c r="BZ121" s="135"/>
      <c r="CA121" s="135"/>
      <c r="CB121" s="135" t="s">
        <v>594</v>
      </c>
      <c r="CC121" s="135"/>
      <c r="CD121" s="757">
        <f t="shared" si="8"/>
        <v>5604</v>
      </c>
      <c r="CE121" s="757">
        <f>SUM($D121:$CC121)</f>
        <v>5604</v>
      </c>
    </row>
    <row r="122" spans="1:83" s="410" customFormat="1" ht="14.25" customHeight="1" thickBot="1" x14ac:dyDescent="0.45">
      <c r="A122" s="753"/>
      <c r="B122" s="754"/>
      <c r="C122" s="233"/>
      <c r="D122" s="233"/>
      <c r="E122" s="233"/>
      <c r="F122" s="233"/>
      <c r="G122" s="233"/>
      <c r="H122" s="233"/>
      <c r="I122" s="233"/>
      <c r="J122" s="233"/>
      <c r="K122" s="233"/>
      <c r="L122" s="234"/>
      <c r="M122" s="235"/>
      <c r="N122" s="236"/>
      <c r="O122" s="233"/>
      <c r="P122" s="233"/>
      <c r="Q122" s="233"/>
      <c r="R122" s="233"/>
      <c r="S122" s="233"/>
      <c r="T122" s="233"/>
      <c r="U122" s="233"/>
      <c r="V122" s="237"/>
      <c r="W122" s="233"/>
      <c r="X122" s="236" t="s">
        <v>379</v>
      </c>
      <c r="Y122" s="233"/>
      <c r="Z122" s="233"/>
      <c r="AA122" s="233"/>
      <c r="AB122" s="233"/>
      <c r="AC122" s="233"/>
      <c r="AD122" s="236" t="s">
        <v>380</v>
      </c>
      <c r="AE122" s="236"/>
      <c r="AF122" s="238" t="s">
        <v>591</v>
      </c>
      <c r="AG122" s="233"/>
      <c r="AH122" s="233"/>
      <c r="AI122" s="233"/>
      <c r="AJ122" s="233"/>
      <c r="AK122" s="233"/>
      <c r="AL122" s="233"/>
      <c r="AM122" s="233"/>
      <c r="AN122" s="233"/>
      <c r="AO122" s="233"/>
      <c r="AP122" s="237"/>
      <c r="AQ122" s="233"/>
      <c r="AR122" s="233"/>
      <c r="AS122" s="233"/>
      <c r="AT122" s="233"/>
      <c r="AU122" s="233"/>
      <c r="AV122" s="233"/>
      <c r="AW122" s="233"/>
      <c r="AX122" s="234"/>
      <c r="AY122" s="239"/>
      <c r="AZ122" s="237"/>
      <c r="BA122" s="233"/>
      <c r="BB122" s="233"/>
      <c r="BC122" s="233"/>
      <c r="BD122" s="233"/>
      <c r="BE122" s="233"/>
      <c r="BF122" s="233"/>
      <c r="BG122" s="233"/>
      <c r="BH122" s="233">
        <v>1000</v>
      </c>
      <c r="BI122" s="233"/>
      <c r="BJ122" s="237"/>
      <c r="BK122" s="233"/>
      <c r="BL122" s="233"/>
      <c r="BM122" s="233"/>
      <c r="BN122" s="233"/>
      <c r="BO122" s="233"/>
      <c r="BP122" s="233"/>
      <c r="BQ122" s="233"/>
      <c r="BR122" s="233">
        <v>1000</v>
      </c>
      <c r="BS122" s="233"/>
      <c r="BT122" s="237"/>
      <c r="BU122" s="233"/>
      <c r="BV122" s="233"/>
      <c r="BW122" s="233"/>
      <c r="BX122" s="233"/>
      <c r="BY122" s="233"/>
      <c r="BZ122" s="233"/>
      <c r="CA122" s="233"/>
      <c r="CB122" s="233">
        <v>1000</v>
      </c>
      <c r="CC122" s="233"/>
      <c r="CD122" s="778"/>
      <c r="CE122" s="778">
        <f>SUM($D122:$CC122)</f>
        <v>3000</v>
      </c>
    </row>
    <row r="123" spans="1:83" s="410" customFormat="1" ht="14.25" customHeight="1" x14ac:dyDescent="0.4">
      <c r="A123" s="779" t="s">
        <v>381</v>
      </c>
      <c r="B123" s="780"/>
      <c r="C123" s="173"/>
      <c r="D123" s="173"/>
      <c r="E123" s="173"/>
      <c r="F123" s="173"/>
      <c r="G123" s="173"/>
      <c r="H123" s="173"/>
      <c r="I123" s="173"/>
      <c r="J123" s="173"/>
      <c r="K123" s="173"/>
      <c r="L123" s="174"/>
      <c r="M123" s="175"/>
      <c r="N123" s="173"/>
      <c r="O123" s="173"/>
      <c r="P123" s="173"/>
      <c r="Q123" s="173"/>
      <c r="R123" s="173"/>
      <c r="S123" s="173"/>
      <c r="T123" s="173"/>
      <c r="U123" s="173"/>
      <c r="V123" s="176"/>
      <c r="W123" s="173"/>
      <c r="X123" s="173"/>
      <c r="Y123" s="173"/>
      <c r="Z123" s="173"/>
      <c r="AA123" s="173"/>
      <c r="AB123" s="173"/>
      <c r="AC123" s="173"/>
      <c r="AD123" s="173"/>
      <c r="AE123" s="173"/>
      <c r="AF123" s="176"/>
      <c r="AG123" s="173"/>
      <c r="AH123" s="173"/>
      <c r="AI123" s="173"/>
      <c r="AJ123" s="173"/>
      <c r="AK123" s="173"/>
      <c r="AL123" s="173"/>
      <c r="AM123" s="173"/>
      <c r="AN123" s="173"/>
      <c r="AO123" s="173"/>
      <c r="AP123" s="176"/>
      <c r="AQ123" s="173"/>
      <c r="AR123" s="173"/>
      <c r="AS123" s="173"/>
      <c r="AT123" s="173"/>
      <c r="AU123" s="173"/>
      <c r="AV123" s="173"/>
      <c r="AW123" s="173"/>
      <c r="AX123" s="174"/>
      <c r="AY123" s="177"/>
      <c r="AZ123" s="176"/>
      <c r="BA123" s="173"/>
      <c r="BB123" s="173"/>
      <c r="BC123" s="173"/>
      <c r="BD123" s="173"/>
      <c r="BE123" s="173"/>
      <c r="BF123" s="173"/>
      <c r="BG123" s="173"/>
      <c r="BH123" s="173"/>
      <c r="BI123" s="173"/>
      <c r="BJ123" s="176"/>
      <c r="BK123" s="173"/>
      <c r="BL123" s="173"/>
      <c r="BM123" s="173"/>
      <c r="BN123" s="173"/>
      <c r="BO123" s="173"/>
      <c r="BP123" s="173"/>
      <c r="BQ123" s="173"/>
      <c r="BR123" s="173"/>
      <c r="BS123" s="173"/>
      <c r="BT123" s="176"/>
      <c r="BU123" s="173"/>
      <c r="BV123" s="173"/>
      <c r="BW123" s="173"/>
      <c r="BX123" s="173"/>
      <c r="BY123" s="173"/>
      <c r="BZ123" s="173"/>
      <c r="CA123" s="173"/>
      <c r="CB123" s="173"/>
      <c r="CC123" s="173"/>
      <c r="CD123" s="178">
        <f>SUM(C123:CC123)</f>
        <v>0</v>
      </c>
      <c r="CE123" s="178">
        <f>SUM(D123:CD123)</f>
        <v>0</v>
      </c>
    </row>
    <row r="124" spans="1:83" s="410" customFormat="1" ht="14.25" customHeight="1" x14ac:dyDescent="0.4">
      <c r="A124" s="759" t="s">
        <v>382</v>
      </c>
      <c r="B124" s="767"/>
      <c r="C124" s="95"/>
      <c r="D124" s="95"/>
      <c r="E124" s="95"/>
      <c r="F124" s="95"/>
      <c r="G124" s="95"/>
      <c r="H124" s="95"/>
      <c r="I124" s="95"/>
      <c r="J124" s="95"/>
      <c r="K124" s="95"/>
      <c r="L124" s="96"/>
      <c r="M124" s="97"/>
      <c r="N124" s="95">
        <v>1300</v>
      </c>
      <c r="O124" s="108" t="s">
        <v>384</v>
      </c>
      <c r="P124" s="95"/>
      <c r="Q124" s="95"/>
      <c r="R124" s="95"/>
      <c r="S124" s="95" t="s">
        <v>640</v>
      </c>
      <c r="T124" s="95">
        <v>178</v>
      </c>
      <c r="U124" s="95">
        <v>1806</v>
      </c>
      <c r="V124" s="98"/>
      <c r="W124" s="95"/>
      <c r="X124" s="95" t="s">
        <v>383</v>
      </c>
      <c r="Y124" s="95">
        <v>2048</v>
      </c>
      <c r="Z124" s="95">
        <v>2122</v>
      </c>
      <c r="AA124" s="108" t="s">
        <v>384</v>
      </c>
      <c r="AB124" s="95"/>
      <c r="AC124" s="95"/>
      <c r="AD124" s="108"/>
      <c r="AE124" s="95"/>
      <c r="AF124" s="98" t="s">
        <v>385</v>
      </c>
      <c r="AG124" s="95">
        <v>1940</v>
      </c>
      <c r="AH124" s="95"/>
      <c r="AI124" s="95"/>
      <c r="AJ124" s="95"/>
      <c r="AK124" s="95"/>
      <c r="AL124" s="95">
        <v>2601</v>
      </c>
      <c r="AM124" s="108" t="s">
        <v>628</v>
      </c>
      <c r="AN124" s="95"/>
      <c r="AO124" s="95"/>
      <c r="AP124" s="98"/>
      <c r="AQ124" s="95"/>
      <c r="AR124" s="95"/>
      <c r="AS124" s="95"/>
      <c r="AT124" s="95">
        <v>3847</v>
      </c>
      <c r="AU124" s="108"/>
      <c r="AV124" s="95" t="s">
        <v>386</v>
      </c>
      <c r="AW124" s="95">
        <v>313</v>
      </c>
      <c r="AX124" s="96"/>
      <c r="AY124" s="99"/>
      <c r="AZ124" s="98" t="s">
        <v>387</v>
      </c>
      <c r="BA124" s="95">
        <v>1900</v>
      </c>
      <c r="BB124" s="95"/>
      <c r="BC124" s="95"/>
      <c r="BD124" s="95"/>
      <c r="BE124" s="95"/>
      <c r="BF124" s="95"/>
      <c r="BG124" s="95" t="s">
        <v>387</v>
      </c>
      <c r="BH124" s="95">
        <v>1900</v>
      </c>
      <c r="BI124" s="95"/>
      <c r="BJ124" s="98"/>
      <c r="BK124" s="95"/>
      <c r="BL124" s="95"/>
      <c r="BM124" s="95"/>
      <c r="BN124" s="95" t="s">
        <v>387</v>
      </c>
      <c r="BO124" s="95">
        <v>1900</v>
      </c>
      <c r="BP124" s="95"/>
      <c r="BQ124" s="95"/>
      <c r="BR124" s="95"/>
      <c r="BS124" s="95"/>
      <c r="BT124" s="98"/>
      <c r="BU124" s="95" t="s">
        <v>387</v>
      </c>
      <c r="BV124" s="95">
        <v>1900</v>
      </c>
      <c r="BW124" s="95"/>
      <c r="BX124" s="95"/>
      <c r="BY124" s="95"/>
      <c r="BZ124" s="95"/>
      <c r="CA124" s="95"/>
      <c r="CB124" s="95" t="s">
        <v>387</v>
      </c>
      <c r="CC124" s="95">
        <v>1900</v>
      </c>
      <c r="CD124" s="101">
        <f>SUM(C124:CC124)</f>
        <v>25655</v>
      </c>
      <c r="CE124" s="101">
        <f t="shared" ref="CE124:CE130" si="9">SUM($D124:$CC124)</f>
        <v>25655</v>
      </c>
    </row>
    <row r="125" spans="1:83" s="410" customFormat="1" ht="14.25" customHeight="1" x14ac:dyDescent="0.4">
      <c r="A125" s="759" t="s">
        <v>388</v>
      </c>
      <c r="B125" s="767"/>
      <c r="C125" s="95"/>
      <c r="D125" s="95"/>
      <c r="E125" s="95"/>
      <c r="F125" s="95"/>
      <c r="G125" s="95"/>
      <c r="H125" s="95"/>
      <c r="I125" s="95"/>
      <c r="J125" s="95"/>
      <c r="K125" s="95"/>
      <c r="L125" s="96" t="s">
        <v>582</v>
      </c>
      <c r="M125" s="97"/>
      <c r="N125" s="96" t="s">
        <v>389</v>
      </c>
      <c r="O125" s="96"/>
      <c r="P125" s="108"/>
      <c r="Q125" s="95"/>
      <c r="R125" s="95"/>
      <c r="S125" s="95"/>
      <c r="T125" s="95"/>
      <c r="U125" s="95"/>
      <c r="V125" s="98"/>
      <c r="W125" s="95"/>
      <c r="X125" s="95"/>
      <c r="Y125" s="95"/>
      <c r="Z125" s="95"/>
      <c r="AA125" s="95"/>
      <c r="AB125" s="95"/>
      <c r="AC125" s="95"/>
      <c r="AD125" s="95"/>
      <c r="AE125" s="95"/>
      <c r="AF125" s="98"/>
      <c r="AG125" s="95"/>
      <c r="AH125" s="95"/>
      <c r="AI125" s="108"/>
      <c r="AJ125" s="95"/>
      <c r="AK125" s="95"/>
      <c r="AL125" s="95">
        <v>29</v>
      </c>
      <c r="AM125" s="108" t="s">
        <v>390</v>
      </c>
      <c r="AN125" s="95"/>
      <c r="AO125" s="95"/>
      <c r="AP125" s="98"/>
      <c r="AQ125" s="95"/>
      <c r="AR125" s="95"/>
      <c r="AS125" s="95"/>
      <c r="AT125" s="108"/>
      <c r="AU125" s="95"/>
      <c r="AV125" s="95"/>
      <c r="AW125" s="95"/>
      <c r="AX125" s="96"/>
      <c r="AY125" s="99"/>
      <c r="AZ125" s="98" t="s">
        <v>391</v>
      </c>
      <c r="BA125" s="95">
        <v>50</v>
      </c>
      <c r="BB125" s="108"/>
      <c r="BC125" s="95"/>
      <c r="BD125" s="95"/>
      <c r="BE125" s="95"/>
      <c r="BF125" s="95"/>
      <c r="BG125" s="95" t="s">
        <v>390</v>
      </c>
      <c r="BH125" s="95">
        <v>50</v>
      </c>
      <c r="BI125" s="95"/>
      <c r="BJ125" s="98"/>
      <c r="BK125" s="95"/>
      <c r="BL125" s="95"/>
      <c r="BM125" s="108"/>
      <c r="BN125" s="95" t="s">
        <v>390</v>
      </c>
      <c r="BO125" s="95">
        <v>50</v>
      </c>
      <c r="BP125" s="95"/>
      <c r="BQ125" s="95"/>
      <c r="BR125" s="108"/>
      <c r="BS125" s="95"/>
      <c r="BT125" s="98"/>
      <c r="BU125" s="95" t="s">
        <v>390</v>
      </c>
      <c r="BV125" s="95">
        <v>50</v>
      </c>
      <c r="BW125" s="108"/>
      <c r="BX125" s="95"/>
      <c r="BY125" s="95"/>
      <c r="BZ125" s="95"/>
      <c r="CA125" s="95"/>
      <c r="CB125" s="95" t="s">
        <v>390</v>
      </c>
      <c r="CC125" s="95">
        <v>50</v>
      </c>
      <c r="CD125" s="101">
        <f>SUM(C125:CC125)</f>
        <v>279</v>
      </c>
      <c r="CE125" s="101">
        <f t="shared" si="9"/>
        <v>279</v>
      </c>
    </row>
    <row r="126" spans="1:83" s="410" customFormat="1" ht="14.25" customHeight="1" x14ac:dyDescent="0.4">
      <c r="A126" s="751" t="s">
        <v>392</v>
      </c>
      <c r="B126" s="752"/>
      <c r="C126" s="135"/>
      <c r="D126" s="135"/>
      <c r="E126" s="135"/>
      <c r="F126" s="135"/>
      <c r="G126" s="135" t="s">
        <v>393</v>
      </c>
      <c r="H126" s="135">
        <v>86</v>
      </c>
      <c r="I126" s="135"/>
      <c r="J126" s="135">
        <v>915</v>
      </c>
      <c r="K126" s="240"/>
      <c r="L126" s="136">
        <v>50</v>
      </c>
      <c r="M126" s="137"/>
      <c r="N126" s="135">
        <v>1500</v>
      </c>
      <c r="O126" s="135">
        <v>503</v>
      </c>
      <c r="P126" s="135">
        <v>68</v>
      </c>
      <c r="Q126" s="135"/>
      <c r="R126" s="135">
        <v>358</v>
      </c>
      <c r="S126" s="135">
        <v>1080</v>
      </c>
      <c r="T126" s="135"/>
      <c r="U126" s="135"/>
      <c r="V126" s="138"/>
      <c r="W126" s="135"/>
      <c r="X126" s="135"/>
      <c r="Y126" s="135"/>
      <c r="Z126" s="135" t="s">
        <v>394</v>
      </c>
      <c r="AA126" s="135">
        <v>240</v>
      </c>
      <c r="AB126" s="135">
        <v>278</v>
      </c>
      <c r="AC126" s="135"/>
      <c r="AD126" s="135">
        <v>223</v>
      </c>
      <c r="AE126" s="135"/>
      <c r="AF126" s="138">
        <v>427</v>
      </c>
      <c r="AG126" s="135">
        <v>1035</v>
      </c>
      <c r="AH126" s="135">
        <v>336</v>
      </c>
      <c r="AI126" s="135">
        <v>1649</v>
      </c>
      <c r="AJ126" s="135"/>
      <c r="AK126" s="135">
        <v>4281</v>
      </c>
      <c r="AL126" s="135">
        <v>1843</v>
      </c>
      <c r="AM126" s="139" t="s">
        <v>395</v>
      </c>
      <c r="AN126" s="135"/>
      <c r="AO126" s="139" t="s">
        <v>629</v>
      </c>
      <c r="AP126" s="138"/>
      <c r="AQ126" s="135"/>
      <c r="AR126" s="135"/>
      <c r="AS126" s="135"/>
      <c r="AT126" s="135"/>
      <c r="AU126" s="135"/>
      <c r="AV126" s="135"/>
      <c r="AW126" s="135"/>
      <c r="AX126" s="136"/>
      <c r="AY126" s="140"/>
      <c r="AZ126" s="138"/>
      <c r="BA126" s="135"/>
      <c r="BB126" s="135"/>
      <c r="BC126" s="135"/>
      <c r="BD126" s="135"/>
      <c r="BE126" s="135"/>
      <c r="BF126" s="135"/>
      <c r="BG126" s="135"/>
      <c r="BH126" s="135"/>
      <c r="BI126" s="135"/>
      <c r="BJ126" s="138"/>
      <c r="BK126" s="135"/>
      <c r="BL126" s="135"/>
      <c r="BM126" s="135"/>
      <c r="BN126" s="135"/>
      <c r="BO126" s="135"/>
      <c r="BP126" s="135"/>
      <c r="BQ126" s="135"/>
      <c r="BR126" s="135"/>
      <c r="BS126" s="135"/>
      <c r="BT126" s="138"/>
      <c r="BU126" s="135"/>
      <c r="BV126" s="135"/>
      <c r="BW126" s="135"/>
      <c r="BX126" s="135"/>
      <c r="BY126" s="135"/>
      <c r="BZ126" s="135"/>
      <c r="CA126" s="135"/>
      <c r="CB126" s="135"/>
      <c r="CC126" s="135"/>
      <c r="CD126" s="757">
        <f>SUM(C126:CC126)</f>
        <v>14872</v>
      </c>
      <c r="CE126" s="757">
        <f t="shared" si="9"/>
        <v>14872</v>
      </c>
    </row>
    <row r="127" spans="1:83" s="410" customFormat="1" ht="14.25" customHeight="1" x14ac:dyDescent="0.4">
      <c r="A127" s="753"/>
      <c r="B127" s="754"/>
      <c r="C127" s="120"/>
      <c r="D127" s="120"/>
      <c r="E127" s="120"/>
      <c r="F127" s="120"/>
      <c r="G127" s="120"/>
      <c r="H127" s="120"/>
      <c r="I127" s="120"/>
      <c r="J127" s="120" t="s">
        <v>581</v>
      </c>
      <c r="K127" s="120"/>
      <c r="L127" s="121"/>
      <c r="M127" s="122">
        <v>630</v>
      </c>
      <c r="N127" s="121"/>
      <c r="O127" s="121" t="s">
        <v>396</v>
      </c>
      <c r="P127" s="123" t="s">
        <v>397</v>
      </c>
      <c r="Q127" s="120"/>
      <c r="R127" s="120" t="s">
        <v>398</v>
      </c>
      <c r="S127" s="120" t="s">
        <v>398</v>
      </c>
      <c r="T127" s="120"/>
      <c r="U127" s="120"/>
      <c r="V127" s="124"/>
      <c r="W127" s="120"/>
      <c r="X127" s="120"/>
      <c r="Y127" s="120"/>
      <c r="Z127" s="120"/>
      <c r="AA127" s="120"/>
      <c r="AB127" s="120" t="s">
        <v>399</v>
      </c>
      <c r="AC127" s="120"/>
      <c r="AD127" s="120" t="s">
        <v>400</v>
      </c>
      <c r="AE127" s="120"/>
      <c r="AF127" s="124" t="s">
        <v>401</v>
      </c>
      <c r="AG127" s="120"/>
      <c r="AH127" s="120" t="s">
        <v>402</v>
      </c>
      <c r="AI127" s="123" t="s">
        <v>657</v>
      </c>
      <c r="AJ127" s="120"/>
      <c r="AK127" s="123" t="s">
        <v>563</v>
      </c>
      <c r="AL127" s="120"/>
      <c r="AM127" s="123"/>
      <c r="AN127" s="120"/>
      <c r="AO127" s="120"/>
      <c r="AP127" s="124"/>
      <c r="AQ127" s="120"/>
      <c r="AR127" s="120"/>
      <c r="AS127" s="120"/>
      <c r="AT127" s="120"/>
      <c r="AU127" s="120"/>
      <c r="AV127" s="120"/>
      <c r="AW127" s="120"/>
      <c r="AX127" s="121"/>
      <c r="AY127" s="125"/>
      <c r="AZ127" s="124"/>
      <c r="BA127" s="120"/>
      <c r="BB127" s="120"/>
      <c r="BC127" s="120"/>
      <c r="BD127" s="120"/>
      <c r="BE127" s="120"/>
      <c r="BF127" s="120"/>
      <c r="BG127" s="120"/>
      <c r="BH127" s="120"/>
      <c r="BI127" s="120"/>
      <c r="BJ127" s="124"/>
      <c r="BK127" s="120"/>
      <c r="BL127" s="120"/>
      <c r="BM127" s="120"/>
      <c r="BN127" s="120"/>
      <c r="BO127" s="120"/>
      <c r="BP127" s="120"/>
      <c r="BQ127" s="120"/>
      <c r="BR127" s="120"/>
      <c r="BS127" s="120"/>
      <c r="BT127" s="124"/>
      <c r="BU127" s="120"/>
      <c r="BV127" s="120"/>
      <c r="BW127" s="120"/>
      <c r="BX127" s="120"/>
      <c r="BY127" s="120"/>
      <c r="BZ127" s="120"/>
      <c r="CA127" s="120"/>
      <c r="CB127" s="120"/>
      <c r="CC127" s="120"/>
      <c r="CD127" s="772"/>
      <c r="CE127" s="772">
        <f t="shared" si="9"/>
        <v>630</v>
      </c>
    </row>
    <row r="128" spans="1:83" s="410" customFormat="1" ht="14.25" customHeight="1" x14ac:dyDescent="0.4">
      <c r="A128" s="755"/>
      <c r="B128" s="756"/>
      <c r="C128" s="143"/>
      <c r="D128" s="143"/>
      <c r="E128" s="143"/>
      <c r="F128" s="143"/>
      <c r="G128" s="143"/>
      <c r="H128" s="143"/>
      <c r="I128" s="143"/>
      <c r="J128" s="143" t="s">
        <v>583</v>
      </c>
      <c r="K128" s="143"/>
      <c r="L128" s="144"/>
      <c r="M128" s="427" t="s">
        <v>533</v>
      </c>
      <c r="N128" s="143"/>
      <c r="O128" s="143"/>
      <c r="P128" s="143"/>
      <c r="Q128" s="143"/>
      <c r="R128" s="143"/>
      <c r="S128" s="143"/>
      <c r="T128" s="147" t="s">
        <v>639</v>
      </c>
      <c r="U128" s="143"/>
      <c r="V128" s="146"/>
      <c r="W128" s="143"/>
      <c r="X128" s="143"/>
      <c r="Y128" s="143"/>
      <c r="Z128" s="143"/>
      <c r="AA128" s="143" t="s">
        <v>403</v>
      </c>
      <c r="AB128" s="143"/>
      <c r="AC128" s="143"/>
      <c r="AD128" s="143"/>
      <c r="AE128" s="143"/>
      <c r="AF128" s="146"/>
      <c r="AG128" s="143" t="s">
        <v>404</v>
      </c>
      <c r="AH128" s="147"/>
      <c r="AI128" s="143"/>
      <c r="AJ128" s="143"/>
      <c r="AK128" s="143"/>
      <c r="AL128" s="143"/>
      <c r="AM128" s="143"/>
      <c r="AN128" s="143"/>
      <c r="AO128" s="143"/>
      <c r="AP128" s="146"/>
      <c r="AQ128" s="143"/>
      <c r="AR128" s="143"/>
      <c r="AS128" s="143"/>
      <c r="AT128" s="143"/>
      <c r="AU128" s="143"/>
      <c r="AV128" s="143"/>
      <c r="AW128" s="143"/>
      <c r="AX128" s="144"/>
      <c r="AY128" s="148"/>
      <c r="AZ128" s="146"/>
      <c r="BA128" s="143"/>
      <c r="BB128" s="143"/>
      <c r="BC128" s="143"/>
      <c r="BD128" s="143"/>
      <c r="BE128" s="143"/>
      <c r="BF128" s="143"/>
      <c r="BG128" s="143"/>
      <c r="BH128" s="143"/>
      <c r="BI128" s="143"/>
      <c r="BJ128" s="146"/>
      <c r="BK128" s="143"/>
      <c r="BL128" s="143"/>
      <c r="BM128" s="143"/>
      <c r="BN128" s="143"/>
      <c r="BO128" s="143"/>
      <c r="BP128" s="143"/>
      <c r="BQ128" s="143"/>
      <c r="BR128" s="143"/>
      <c r="BS128" s="143"/>
      <c r="BT128" s="146"/>
      <c r="BU128" s="143"/>
      <c r="BV128" s="143"/>
      <c r="BW128" s="143"/>
      <c r="BX128" s="143"/>
      <c r="BY128" s="143"/>
      <c r="BZ128" s="143"/>
      <c r="CA128" s="143"/>
      <c r="CB128" s="143"/>
      <c r="CC128" s="143"/>
      <c r="CD128" s="773"/>
      <c r="CE128" s="773">
        <f t="shared" si="9"/>
        <v>0</v>
      </c>
    </row>
    <row r="129" spans="1:84" s="410" customFormat="1" ht="14.25" customHeight="1" x14ac:dyDescent="0.4">
      <c r="A129" s="774" t="s">
        <v>405</v>
      </c>
      <c r="B129" s="775"/>
      <c r="C129" s="135"/>
      <c r="D129" s="135"/>
      <c r="E129" s="135"/>
      <c r="F129" s="135"/>
      <c r="G129" s="135"/>
      <c r="H129" s="135">
        <v>815</v>
      </c>
      <c r="I129" s="135">
        <v>180</v>
      </c>
      <c r="J129" s="135">
        <v>6893</v>
      </c>
      <c r="K129" s="135"/>
      <c r="L129" s="136">
        <v>710</v>
      </c>
      <c r="M129" s="137"/>
      <c r="N129" s="135">
        <v>6983</v>
      </c>
      <c r="O129" s="135"/>
      <c r="P129" s="135">
        <v>29</v>
      </c>
      <c r="Q129" s="135">
        <v>337</v>
      </c>
      <c r="R129" s="135">
        <v>2694</v>
      </c>
      <c r="S129" s="135"/>
      <c r="T129" s="135">
        <v>22394</v>
      </c>
      <c r="U129" s="135"/>
      <c r="V129" s="138"/>
      <c r="W129" s="135">
        <v>2369</v>
      </c>
      <c r="X129" s="135"/>
      <c r="Y129" s="135">
        <v>3392</v>
      </c>
      <c r="Z129" s="135"/>
      <c r="AA129" s="135">
        <v>392</v>
      </c>
      <c r="AB129" s="135">
        <v>324</v>
      </c>
      <c r="AC129" s="135"/>
      <c r="AD129" s="135">
        <v>596</v>
      </c>
      <c r="AE129" s="135">
        <v>200</v>
      </c>
      <c r="AF129" s="138"/>
      <c r="AG129" s="135"/>
      <c r="AH129" s="139"/>
      <c r="AI129" s="135"/>
      <c r="AJ129" s="139"/>
      <c r="AK129" s="135"/>
      <c r="AL129" s="135"/>
      <c r="AM129" s="135"/>
      <c r="AN129" s="135"/>
      <c r="AO129" s="135"/>
      <c r="AP129" s="138"/>
      <c r="AQ129" s="135"/>
      <c r="AR129" s="135"/>
      <c r="AS129" s="135"/>
      <c r="AT129" s="135"/>
      <c r="AU129" s="135"/>
      <c r="AV129" s="135"/>
      <c r="AW129" s="135"/>
      <c r="AX129" s="136"/>
      <c r="AY129" s="156" t="s">
        <v>406</v>
      </c>
      <c r="AZ129" s="138"/>
      <c r="BA129" s="135"/>
      <c r="BB129" s="135"/>
      <c r="BC129" s="135"/>
      <c r="BD129" s="135"/>
      <c r="BE129" s="135"/>
      <c r="BF129" s="135"/>
      <c r="BG129" s="135"/>
      <c r="BH129" s="135"/>
      <c r="BI129" s="135"/>
      <c r="BJ129" s="138"/>
      <c r="BK129" s="135"/>
      <c r="BL129" s="135"/>
      <c r="BM129" s="135"/>
      <c r="BN129" s="135"/>
      <c r="BO129" s="135"/>
      <c r="BP129" s="135"/>
      <c r="BQ129" s="135"/>
      <c r="BR129" s="135"/>
      <c r="BS129" s="135"/>
      <c r="BT129" s="138"/>
      <c r="BU129" s="135"/>
      <c r="BV129" s="135"/>
      <c r="BW129" s="135"/>
      <c r="BX129" s="135"/>
      <c r="BY129" s="135"/>
      <c r="BZ129" s="135"/>
      <c r="CA129" s="135"/>
      <c r="CB129" s="135"/>
      <c r="CC129" s="135"/>
      <c r="CD129" s="757">
        <f>SUM(C129:CC129)</f>
        <v>48308</v>
      </c>
      <c r="CE129" s="757">
        <f t="shared" si="9"/>
        <v>48308</v>
      </c>
    </row>
    <row r="130" spans="1:84" s="410" customFormat="1" ht="14.25" customHeight="1" x14ac:dyDescent="0.4">
      <c r="A130" s="755"/>
      <c r="B130" s="756"/>
      <c r="C130" s="143"/>
      <c r="D130" s="143"/>
      <c r="E130" s="143"/>
      <c r="F130" s="143"/>
      <c r="G130" s="143"/>
      <c r="H130" s="143"/>
      <c r="I130" s="143" t="s">
        <v>407</v>
      </c>
      <c r="J130" s="143"/>
      <c r="K130" s="143"/>
      <c r="L130" s="144" t="s">
        <v>577</v>
      </c>
      <c r="M130" s="145">
        <v>135</v>
      </c>
      <c r="N130" s="147" t="s">
        <v>408</v>
      </c>
      <c r="O130" s="143"/>
      <c r="P130" s="147" t="s">
        <v>409</v>
      </c>
      <c r="Q130" s="147" t="s">
        <v>410</v>
      </c>
      <c r="R130" s="143" t="s">
        <v>398</v>
      </c>
      <c r="S130" s="143"/>
      <c r="T130" s="143"/>
      <c r="U130" s="143"/>
      <c r="V130" s="146"/>
      <c r="W130" s="143" t="s">
        <v>411</v>
      </c>
      <c r="X130" s="143"/>
      <c r="Y130" s="143" t="s">
        <v>412</v>
      </c>
      <c r="Z130" s="143"/>
      <c r="AA130" s="143">
        <v>319</v>
      </c>
      <c r="AB130" s="143"/>
      <c r="AC130" s="143"/>
      <c r="AD130" s="143" t="s">
        <v>413</v>
      </c>
      <c r="AE130" s="147" t="s">
        <v>654</v>
      </c>
      <c r="AF130" s="146"/>
      <c r="AG130" s="143"/>
      <c r="AH130" s="143"/>
      <c r="AI130" s="143"/>
      <c r="AJ130" s="143"/>
      <c r="AK130" s="143"/>
      <c r="AL130" s="143"/>
      <c r="AM130" s="143"/>
      <c r="AN130" s="143"/>
      <c r="AO130" s="143"/>
      <c r="AP130" s="146"/>
      <c r="AQ130" s="143"/>
      <c r="AR130" s="143"/>
      <c r="AS130" s="143"/>
      <c r="AT130" s="143"/>
      <c r="AU130" s="143"/>
      <c r="AV130" s="143"/>
      <c r="AW130" s="143"/>
      <c r="AX130" s="144"/>
      <c r="AY130" s="148"/>
      <c r="AZ130" s="146"/>
      <c r="BA130" s="143"/>
      <c r="BB130" s="143"/>
      <c r="BC130" s="143"/>
      <c r="BD130" s="143"/>
      <c r="BE130" s="143"/>
      <c r="BF130" s="143"/>
      <c r="BG130" s="143"/>
      <c r="BH130" s="143"/>
      <c r="BI130" s="143"/>
      <c r="BJ130" s="146"/>
      <c r="BK130" s="143"/>
      <c r="BL130" s="143"/>
      <c r="BM130" s="143"/>
      <c r="BN130" s="143"/>
      <c r="BO130" s="143"/>
      <c r="BP130" s="143"/>
      <c r="BQ130" s="143"/>
      <c r="BR130" s="143"/>
      <c r="BS130" s="143"/>
      <c r="BT130" s="146"/>
      <c r="BU130" s="143"/>
      <c r="BV130" s="143"/>
      <c r="BW130" s="143"/>
      <c r="BX130" s="143"/>
      <c r="BY130" s="143"/>
      <c r="BZ130" s="143"/>
      <c r="CA130" s="143"/>
      <c r="CB130" s="143"/>
      <c r="CC130" s="143"/>
      <c r="CD130" s="773"/>
      <c r="CE130" s="773">
        <f t="shared" si="9"/>
        <v>454</v>
      </c>
    </row>
    <row r="131" spans="1:84" s="410" customFormat="1" ht="14.25" customHeight="1" x14ac:dyDescent="0.4">
      <c r="A131" s="759"/>
      <c r="B131" s="767"/>
      <c r="C131" s="95"/>
      <c r="D131" s="95"/>
      <c r="E131" s="95"/>
      <c r="F131" s="95"/>
      <c r="G131" s="95"/>
      <c r="H131" s="95"/>
      <c r="I131" s="95"/>
      <c r="J131" s="95"/>
      <c r="K131" s="95"/>
      <c r="L131" s="96"/>
      <c r="M131" s="217" t="s">
        <v>414</v>
      </c>
      <c r="N131" s="95"/>
      <c r="O131" s="95"/>
      <c r="P131" s="95"/>
      <c r="Q131" s="95"/>
      <c r="R131" s="95"/>
      <c r="S131" s="95"/>
      <c r="T131" s="95"/>
      <c r="U131" s="95"/>
      <c r="V131" s="98"/>
      <c r="W131" s="95"/>
      <c r="X131" s="95"/>
      <c r="Y131" s="95"/>
      <c r="Z131" s="95"/>
      <c r="AA131" s="95" t="s">
        <v>415</v>
      </c>
      <c r="AB131" s="95"/>
      <c r="AC131" s="95"/>
      <c r="AD131" s="95"/>
      <c r="AE131" s="95"/>
      <c r="AF131" s="98"/>
      <c r="AG131" s="95"/>
      <c r="AH131" s="95"/>
      <c r="AI131" s="95"/>
      <c r="AJ131" s="95"/>
      <c r="AK131" s="95"/>
      <c r="AL131" s="95"/>
      <c r="AM131" s="95"/>
      <c r="AN131" s="95"/>
      <c r="AO131" s="95"/>
      <c r="AP131" s="98"/>
      <c r="AQ131" s="95"/>
      <c r="AR131" s="95"/>
      <c r="AS131" s="95"/>
      <c r="AT131" s="95"/>
      <c r="AU131" s="95"/>
      <c r="AV131" s="95"/>
      <c r="AW131" s="95"/>
      <c r="AX131" s="96"/>
      <c r="AY131" s="99"/>
      <c r="AZ131" s="98"/>
      <c r="BA131" s="95"/>
      <c r="BB131" s="95"/>
      <c r="BC131" s="95"/>
      <c r="BD131" s="95"/>
      <c r="BE131" s="95"/>
      <c r="BF131" s="95"/>
      <c r="BG131" s="95"/>
      <c r="BH131" s="95"/>
      <c r="BI131" s="95"/>
      <c r="BJ131" s="98"/>
      <c r="BK131" s="95"/>
      <c r="BL131" s="95"/>
      <c r="BM131" s="95"/>
      <c r="BN131" s="95"/>
      <c r="BO131" s="95"/>
      <c r="BP131" s="95"/>
      <c r="BQ131" s="95"/>
      <c r="BR131" s="95"/>
      <c r="BS131" s="95"/>
      <c r="BT131" s="98"/>
      <c r="BU131" s="95"/>
      <c r="BV131" s="95"/>
      <c r="BW131" s="95"/>
      <c r="BX131" s="95"/>
      <c r="BY131" s="95"/>
      <c r="BZ131" s="95"/>
      <c r="CA131" s="95"/>
      <c r="CB131" s="95"/>
      <c r="CC131" s="95"/>
      <c r="CD131" s="101">
        <f>SUM(C131:CC131)</f>
        <v>0</v>
      </c>
      <c r="CE131" s="101">
        <f>SUM(D131:CD131)</f>
        <v>0</v>
      </c>
    </row>
    <row r="132" spans="1:84" s="410" customFormat="1" ht="14.25" customHeight="1" thickBot="1" x14ac:dyDescent="0.45">
      <c r="A132" s="759"/>
      <c r="B132" s="760"/>
      <c r="C132" s="95"/>
      <c r="D132" s="95"/>
      <c r="E132" s="95"/>
      <c r="F132" s="95"/>
      <c r="G132" s="95"/>
      <c r="H132" s="95"/>
      <c r="I132" s="95"/>
      <c r="J132" s="95"/>
      <c r="K132" s="95"/>
      <c r="L132" s="96"/>
      <c r="M132" s="97"/>
      <c r="N132" s="95"/>
      <c r="O132" s="95"/>
      <c r="P132" s="95"/>
      <c r="Q132" s="95"/>
      <c r="R132" s="95"/>
      <c r="S132" s="95"/>
      <c r="T132" s="95"/>
      <c r="U132" s="95"/>
      <c r="V132" s="98"/>
      <c r="W132" s="95"/>
      <c r="X132" s="95"/>
      <c r="Y132" s="95"/>
      <c r="Z132" s="95"/>
      <c r="AA132" s="95"/>
      <c r="AB132" s="95"/>
      <c r="AC132" s="95"/>
      <c r="AD132" s="95"/>
      <c r="AE132" s="95"/>
      <c r="AF132" s="98"/>
      <c r="AG132" s="95"/>
      <c r="AH132" s="95"/>
      <c r="AI132" s="95"/>
      <c r="AJ132" s="95"/>
      <c r="AK132" s="95"/>
      <c r="AL132" s="95"/>
      <c r="AM132" s="95"/>
      <c r="AN132" s="95"/>
      <c r="AO132" s="95"/>
      <c r="AP132" s="98"/>
      <c r="AQ132" s="95"/>
      <c r="AR132" s="95"/>
      <c r="AS132" s="95"/>
      <c r="AT132" s="95"/>
      <c r="AU132" s="95"/>
      <c r="AV132" s="95"/>
      <c r="AW132" s="95"/>
      <c r="AX132" s="96"/>
      <c r="AY132" s="99"/>
      <c r="AZ132" s="98"/>
      <c r="BA132" s="95"/>
      <c r="BB132" s="95"/>
      <c r="BC132" s="95"/>
      <c r="BD132" s="95"/>
      <c r="BE132" s="95"/>
      <c r="BF132" s="95"/>
      <c r="BG132" s="95"/>
      <c r="BH132" s="95"/>
      <c r="BI132" s="95"/>
      <c r="BJ132" s="98"/>
      <c r="BK132" s="95"/>
      <c r="BL132" s="95"/>
      <c r="BM132" s="95"/>
      <c r="BN132" s="95"/>
      <c r="BO132" s="95"/>
      <c r="BP132" s="95"/>
      <c r="BQ132" s="95"/>
      <c r="BR132" s="95"/>
      <c r="BS132" s="95"/>
      <c r="BT132" s="98"/>
      <c r="BU132" s="95"/>
      <c r="BV132" s="95"/>
      <c r="BW132" s="95"/>
      <c r="BX132" s="95"/>
      <c r="BY132" s="95"/>
      <c r="BZ132" s="95"/>
      <c r="CA132" s="95"/>
      <c r="CB132" s="95"/>
      <c r="CC132" s="95"/>
      <c r="CD132" s="101">
        <f>SUM(C132:CC132)</f>
        <v>0</v>
      </c>
      <c r="CE132" s="101">
        <f>SUM(D132:CD132)</f>
        <v>0</v>
      </c>
    </row>
    <row r="133" spans="1:84" ht="14.25" customHeight="1" thickTop="1" x14ac:dyDescent="0.4">
      <c r="A133" s="761" t="s">
        <v>416</v>
      </c>
      <c r="B133" s="762"/>
      <c r="C133" s="241">
        <f t="shared" ref="C133:BN133" si="10">SUM(C90:C132)</f>
        <v>0</v>
      </c>
      <c r="D133" s="241">
        <f t="shared" si="10"/>
        <v>0</v>
      </c>
      <c r="E133" s="241">
        <f t="shared" si="10"/>
        <v>0</v>
      </c>
      <c r="F133" s="241">
        <f t="shared" si="10"/>
        <v>0</v>
      </c>
      <c r="G133" s="241">
        <f t="shared" si="10"/>
        <v>0</v>
      </c>
      <c r="H133" s="241">
        <f t="shared" si="10"/>
        <v>1097</v>
      </c>
      <c r="I133" s="241">
        <f t="shared" si="10"/>
        <v>400</v>
      </c>
      <c r="J133" s="241">
        <f t="shared" si="10"/>
        <v>7858</v>
      </c>
      <c r="K133" s="241">
        <f t="shared" si="10"/>
        <v>0</v>
      </c>
      <c r="L133" s="248">
        <f t="shared" si="10"/>
        <v>16022</v>
      </c>
      <c r="M133" s="241">
        <f t="shared" si="10"/>
        <v>5319</v>
      </c>
      <c r="N133" s="241">
        <f t="shared" si="10"/>
        <v>13208</v>
      </c>
      <c r="O133" s="241">
        <f t="shared" si="10"/>
        <v>3643</v>
      </c>
      <c r="P133" s="241">
        <f t="shared" si="10"/>
        <v>1129</v>
      </c>
      <c r="Q133" s="241">
        <f t="shared" si="10"/>
        <v>1609</v>
      </c>
      <c r="R133" s="241">
        <f t="shared" si="10"/>
        <v>3812</v>
      </c>
      <c r="S133" s="241">
        <f t="shared" si="10"/>
        <v>1852</v>
      </c>
      <c r="T133" s="241">
        <f t="shared" si="10"/>
        <v>22572</v>
      </c>
      <c r="U133" s="241">
        <f t="shared" si="10"/>
        <v>6807</v>
      </c>
      <c r="V133" s="248">
        <f t="shared" si="10"/>
        <v>2781</v>
      </c>
      <c r="W133" s="241">
        <f t="shared" si="10"/>
        <v>31794</v>
      </c>
      <c r="X133" s="241">
        <f t="shared" si="10"/>
        <v>4567</v>
      </c>
      <c r="Y133" s="241">
        <f t="shared" si="10"/>
        <v>6953</v>
      </c>
      <c r="Z133" s="241">
        <f t="shared" si="10"/>
        <v>2506</v>
      </c>
      <c r="AA133" s="241">
        <f t="shared" si="10"/>
        <v>8997</v>
      </c>
      <c r="AB133" s="241">
        <f t="shared" si="10"/>
        <v>5992</v>
      </c>
      <c r="AC133" s="241">
        <f t="shared" si="10"/>
        <v>6047</v>
      </c>
      <c r="AD133" s="241">
        <f t="shared" si="10"/>
        <v>4951</v>
      </c>
      <c r="AE133" s="241">
        <f t="shared" si="10"/>
        <v>731</v>
      </c>
      <c r="AF133" s="248">
        <f t="shared" si="10"/>
        <v>4323</v>
      </c>
      <c r="AG133" s="241">
        <f t="shared" si="10"/>
        <v>4614</v>
      </c>
      <c r="AH133" s="241">
        <f t="shared" si="10"/>
        <v>4908</v>
      </c>
      <c r="AI133" s="241">
        <f t="shared" si="10"/>
        <v>9456</v>
      </c>
      <c r="AJ133" s="241">
        <f t="shared" si="10"/>
        <v>5510</v>
      </c>
      <c r="AK133" s="241">
        <f t="shared" si="10"/>
        <v>18938</v>
      </c>
      <c r="AL133" s="241">
        <f t="shared" si="10"/>
        <v>14598</v>
      </c>
      <c r="AM133" s="241">
        <f t="shared" si="10"/>
        <v>12606</v>
      </c>
      <c r="AN133" s="241">
        <f t="shared" si="10"/>
        <v>1878</v>
      </c>
      <c r="AO133" s="241">
        <f t="shared" si="10"/>
        <v>5244</v>
      </c>
      <c r="AP133" s="248">
        <f t="shared" si="10"/>
        <v>4204</v>
      </c>
      <c r="AQ133" s="241">
        <f t="shared" si="10"/>
        <v>1599</v>
      </c>
      <c r="AR133" s="241">
        <f t="shared" si="10"/>
        <v>1584</v>
      </c>
      <c r="AS133" s="241">
        <f t="shared" si="10"/>
        <v>3188</v>
      </c>
      <c r="AT133" s="241">
        <f t="shared" si="10"/>
        <v>7399</v>
      </c>
      <c r="AU133" s="241">
        <f t="shared" si="10"/>
        <v>11828</v>
      </c>
      <c r="AV133" s="241">
        <f t="shared" si="10"/>
        <v>10249</v>
      </c>
      <c r="AW133" s="241">
        <f t="shared" si="10"/>
        <v>6511</v>
      </c>
      <c r="AX133" s="242">
        <f t="shared" si="10"/>
        <v>20340</v>
      </c>
      <c r="AY133" s="243">
        <f t="shared" si="10"/>
        <v>9470</v>
      </c>
      <c r="AZ133" s="241">
        <f t="shared" si="10"/>
        <v>3100</v>
      </c>
      <c r="BA133" s="241">
        <f t="shared" si="10"/>
        <v>113650</v>
      </c>
      <c r="BB133" s="241">
        <f t="shared" si="10"/>
        <v>3100</v>
      </c>
      <c r="BC133" s="241">
        <f t="shared" si="10"/>
        <v>3800</v>
      </c>
      <c r="BD133" s="241">
        <f t="shared" si="10"/>
        <v>3500</v>
      </c>
      <c r="BE133" s="241">
        <f t="shared" si="10"/>
        <v>5000</v>
      </c>
      <c r="BF133" s="241">
        <f t="shared" si="10"/>
        <v>10500</v>
      </c>
      <c r="BG133" s="241">
        <f t="shared" si="10"/>
        <v>3500</v>
      </c>
      <c r="BH133" s="241">
        <f t="shared" si="10"/>
        <v>6450</v>
      </c>
      <c r="BI133" s="241">
        <f t="shared" si="10"/>
        <v>3500</v>
      </c>
      <c r="BJ133" s="241">
        <f t="shared" si="10"/>
        <v>3800</v>
      </c>
      <c r="BK133" s="241">
        <f t="shared" si="10"/>
        <v>6500</v>
      </c>
      <c r="BL133" s="241">
        <f t="shared" si="10"/>
        <v>13500</v>
      </c>
      <c r="BM133" s="241">
        <f t="shared" si="10"/>
        <v>3500</v>
      </c>
      <c r="BN133" s="241">
        <f t="shared" si="10"/>
        <v>4000</v>
      </c>
      <c r="BO133" s="241">
        <f t="shared" ref="BO133:CE133" si="11">SUM(BO90:BO132)</f>
        <v>5450</v>
      </c>
      <c r="BP133" s="241">
        <f t="shared" si="11"/>
        <v>5310</v>
      </c>
      <c r="BQ133" s="241">
        <f t="shared" si="11"/>
        <v>3500</v>
      </c>
      <c r="BR133" s="241">
        <f t="shared" si="11"/>
        <v>4500</v>
      </c>
      <c r="BS133" s="241">
        <f t="shared" si="11"/>
        <v>3500</v>
      </c>
      <c r="BT133" s="241">
        <f t="shared" si="11"/>
        <v>5700</v>
      </c>
      <c r="BU133" s="241">
        <f t="shared" si="11"/>
        <v>4300</v>
      </c>
      <c r="BV133" s="241">
        <f t="shared" si="11"/>
        <v>5450</v>
      </c>
      <c r="BW133" s="241">
        <f t="shared" si="11"/>
        <v>3800</v>
      </c>
      <c r="BX133" s="241">
        <f t="shared" si="11"/>
        <v>13900</v>
      </c>
      <c r="BY133" s="241">
        <f t="shared" si="11"/>
        <v>3500</v>
      </c>
      <c r="BZ133" s="241">
        <f t="shared" si="11"/>
        <v>6000</v>
      </c>
      <c r="CA133" s="241">
        <f t="shared" si="11"/>
        <v>3500</v>
      </c>
      <c r="CB133" s="241">
        <f t="shared" si="11"/>
        <v>4500</v>
      </c>
      <c r="CC133" s="241">
        <f t="shared" si="11"/>
        <v>15460</v>
      </c>
      <c r="CD133" s="244">
        <f t="shared" si="11"/>
        <v>589029</v>
      </c>
      <c r="CE133" s="244">
        <f t="shared" si="11"/>
        <v>594864</v>
      </c>
      <c r="CF133" s="24"/>
    </row>
    <row r="134" spans="1:84" ht="14.25" customHeight="1" x14ac:dyDescent="0.4">
      <c r="A134" s="200" t="s">
        <v>212</v>
      </c>
      <c r="B134" s="201"/>
      <c r="C134" s="202"/>
      <c r="D134" s="202"/>
      <c r="E134" s="202"/>
      <c r="F134" s="202"/>
      <c r="G134" s="202"/>
      <c r="H134" s="202"/>
      <c r="I134" s="202"/>
      <c r="J134" s="202"/>
      <c r="K134" s="202"/>
      <c r="L134" s="202"/>
      <c r="M134" s="202"/>
      <c r="N134" s="202"/>
      <c r="O134" s="202"/>
      <c r="P134" s="202"/>
      <c r="Q134" s="202"/>
      <c r="R134" s="202"/>
      <c r="S134" s="202"/>
      <c r="T134" s="202"/>
      <c r="U134" s="202"/>
      <c r="V134" s="202"/>
      <c r="W134" s="202"/>
      <c r="X134" s="202"/>
      <c r="Y134" s="202"/>
      <c r="Z134" s="202"/>
      <c r="AA134" s="202"/>
      <c r="AB134" s="202"/>
      <c r="AC134" s="202"/>
      <c r="AD134" s="202"/>
      <c r="AE134" s="202"/>
      <c r="AF134" s="202"/>
      <c r="AG134" s="202"/>
      <c r="AH134" s="202"/>
      <c r="AI134" s="202"/>
      <c r="AJ134" s="202"/>
      <c r="AK134" s="202"/>
      <c r="AL134" s="202"/>
      <c r="AM134" s="202"/>
      <c r="AN134" s="202"/>
      <c r="AO134" s="202"/>
      <c r="AP134" s="202"/>
      <c r="AQ134" s="202"/>
      <c r="AR134" s="202"/>
      <c r="AS134" s="202"/>
      <c r="AT134" s="202"/>
      <c r="AU134" s="202"/>
      <c r="AV134" s="202"/>
      <c r="AW134" s="202"/>
      <c r="AX134" s="202"/>
      <c r="AY134" s="203"/>
      <c r="AZ134" s="202"/>
      <c r="BA134" s="202"/>
      <c r="BB134" s="202"/>
      <c r="BC134" s="202"/>
      <c r="BD134" s="202"/>
      <c r="BE134" s="202"/>
      <c r="BF134" s="202"/>
      <c r="BG134" s="202"/>
      <c r="BH134" s="202"/>
      <c r="BI134" s="202"/>
      <c r="BJ134" s="202"/>
      <c r="BK134" s="202"/>
      <c r="BL134" s="202"/>
      <c r="BM134" s="202"/>
      <c r="BN134" s="202"/>
      <c r="BO134" s="202"/>
      <c r="BP134" s="202"/>
      <c r="BQ134" s="202"/>
      <c r="BR134" s="202"/>
      <c r="BS134" s="202"/>
      <c r="BT134" s="202"/>
      <c r="BU134" s="202"/>
      <c r="BV134" s="202"/>
      <c r="BW134" s="202"/>
      <c r="BX134" s="202"/>
      <c r="BY134" s="202"/>
      <c r="BZ134" s="202"/>
      <c r="CA134" s="202"/>
      <c r="CB134" s="202"/>
      <c r="CC134" s="202"/>
      <c r="CD134" s="204"/>
      <c r="CE134" s="204"/>
      <c r="CF134" s="104"/>
    </row>
    <row r="135" spans="1:84" ht="14.25" customHeight="1" x14ac:dyDescent="0.4">
      <c r="A135" s="768" t="s">
        <v>417</v>
      </c>
      <c r="B135" s="769"/>
      <c r="C135" s="91" t="s">
        <v>212</v>
      </c>
      <c r="D135" s="91"/>
      <c r="E135" s="91"/>
      <c r="F135" s="91"/>
      <c r="G135" s="91"/>
      <c r="H135" s="91"/>
      <c r="I135" s="91"/>
      <c r="J135" s="91"/>
      <c r="K135" s="91"/>
      <c r="L135" s="91"/>
      <c r="M135" s="91"/>
      <c r="N135" s="91"/>
      <c r="O135" s="91"/>
      <c r="P135" s="91"/>
      <c r="Q135" s="91"/>
      <c r="R135" s="91"/>
      <c r="S135" s="91"/>
      <c r="T135" s="91"/>
      <c r="U135" s="91"/>
      <c r="V135" s="91"/>
      <c r="W135" s="91"/>
      <c r="X135" s="91"/>
      <c r="Y135" s="91"/>
      <c r="Z135" s="91"/>
      <c r="AA135" s="91"/>
      <c r="AB135" s="91"/>
      <c r="AC135" s="91"/>
      <c r="AD135" s="91"/>
      <c r="AE135" s="91"/>
      <c r="AF135" s="91"/>
      <c r="AG135" s="91"/>
      <c r="AH135" s="91"/>
      <c r="AI135" s="91"/>
      <c r="AJ135" s="91"/>
      <c r="AK135" s="91"/>
      <c r="AL135" s="91"/>
      <c r="AM135" s="91"/>
      <c r="AN135" s="91"/>
      <c r="AO135" s="91"/>
      <c r="AP135" s="91"/>
      <c r="AQ135" s="91"/>
      <c r="AR135" s="91"/>
      <c r="AS135" s="91"/>
      <c r="AT135" s="91"/>
      <c r="AU135" s="91"/>
      <c r="AV135" s="91"/>
      <c r="AW135" s="91" t="s">
        <v>212</v>
      </c>
      <c r="AX135" s="91"/>
      <c r="AY135" s="93"/>
      <c r="AZ135" s="91"/>
      <c r="BA135" s="91"/>
      <c r="BB135" s="91"/>
      <c r="BC135" s="91"/>
      <c r="BD135" s="91"/>
      <c r="BE135" s="91"/>
      <c r="BF135" s="91"/>
      <c r="BG135" s="91"/>
      <c r="BH135" s="91"/>
      <c r="BI135" s="91"/>
      <c r="BJ135" s="91"/>
      <c r="BK135" s="91"/>
      <c r="BL135" s="91"/>
      <c r="BM135" s="91"/>
      <c r="BN135" s="91"/>
      <c r="BO135" s="91"/>
      <c r="BP135" s="91"/>
      <c r="BQ135" s="91"/>
      <c r="BR135" s="91"/>
      <c r="BS135" s="91"/>
      <c r="BT135" s="91"/>
      <c r="BU135" s="91"/>
      <c r="BV135" s="91"/>
      <c r="BW135" s="91"/>
      <c r="BX135" s="91"/>
      <c r="BY135" s="91"/>
      <c r="BZ135" s="91"/>
      <c r="CA135" s="91"/>
      <c r="CB135" s="91"/>
      <c r="CC135" s="91"/>
      <c r="CD135" s="94"/>
      <c r="CE135" s="94"/>
      <c r="CF135" s="104"/>
    </row>
    <row r="136" spans="1:84" s="410" customFormat="1" ht="14.25" customHeight="1" x14ac:dyDescent="0.4">
      <c r="A136" s="770"/>
      <c r="B136" s="771"/>
      <c r="C136" s="95"/>
      <c r="D136" s="95"/>
      <c r="E136" s="95"/>
      <c r="F136" s="95"/>
      <c r="G136" s="95"/>
      <c r="H136" s="95"/>
      <c r="I136" s="95"/>
      <c r="J136" s="95"/>
      <c r="K136" s="95"/>
      <c r="L136" s="96"/>
      <c r="M136" s="97"/>
      <c r="N136" s="95"/>
      <c r="O136" s="95"/>
      <c r="P136" s="95"/>
      <c r="Q136" s="95"/>
      <c r="R136" s="95"/>
      <c r="S136" s="95"/>
      <c r="T136" s="95"/>
      <c r="U136" s="95"/>
      <c r="V136" s="98"/>
      <c r="W136" s="95"/>
      <c r="X136" s="95"/>
      <c r="Y136" s="95"/>
      <c r="Z136" s="95"/>
      <c r="AA136" s="95"/>
      <c r="AB136" s="95"/>
      <c r="AC136" s="95"/>
      <c r="AD136" s="95"/>
      <c r="AE136" s="95"/>
      <c r="AF136" s="98"/>
      <c r="AG136" s="95"/>
      <c r="AH136" s="95"/>
      <c r="AI136" s="95"/>
      <c r="AJ136" s="95"/>
      <c r="AK136" s="95"/>
      <c r="AL136" s="95"/>
      <c r="AM136" s="95"/>
      <c r="AN136" s="95"/>
      <c r="AO136" s="95"/>
      <c r="AP136" s="98"/>
      <c r="AQ136" s="95"/>
      <c r="AR136" s="95"/>
      <c r="AS136" s="108" t="s">
        <v>418</v>
      </c>
      <c r="AT136" s="95"/>
      <c r="AU136" s="95"/>
      <c r="AV136" s="95"/>
      <c r="AW136" s="95"/>
      <c r="AX136" s="96"/>
      <c r="AY136" s="99"/>
      <c r="AZ136" s="98"/>
      <c r="BA136" s="95"/>
      <c r="BB136" s="95"/>
      <c r="BC136" s="95"/>
      <c r="BD136" s="95"/>
      <c r="BE136" s="95"/>
      <c r="BF136" s="95"/>
      <c r="BG136" s="95"/>
      <c r="BH136" s="95"/>
      <c r="BI136" s="95"/>
      <c r="BJ136" s="98"/>
      <c r="BK136" s="95"/>
      <c r="BL136" s="95"/>
      <c r="BM136" s="95"/>
      <c r="BN136" s="95"/>
      <c r="BO136" s="95"/>
      <c r="BP136" s="95"/>
      <c r="BQ136" s="95"/>
      <c r="BR136" s="95"/>
      <c r="BS136" s="95"/>
      <c r="BT136" s="98"/>
      <c r="BU136" s="95"/>
      <c r="BV136" s="95"/>
      <c r="BW136" s="95"/>
      <c r="BX136" s="95"/>
      <c r="BY136" s="95"/>
      <c r="BZ136" s="95"/>
      <c r="CA136" s="95"/>
      <c r="CB136" s="95"/>
      <c r="CC136" s="95"/>
      <c r="CD136" s="101">
        <f>SUM(C136:CC136)</f>
        <v>0</v>
      </c>
      <c r="CE136" s="101">
        <f>SUM(D136:CD136)</f>
        <v>0</v>
      </c>
    </row>
    <row r="137" spans="1:84" s="410" customFormat="1" ht="14.25" customHeight="1" x14ac:dyDescent="0.4">
      <c r="A137" s="759" t="s">
        <v>419</v>
      </c>
      <c r="B137" s="760"/>
      <c r="C137" s="95"/>
      <c r="D137" s="95"/>
      <c r="E137" s="95"/>
      <c r="F137" s="95"/>
      <c r="G137" s="95"/>
      <c r="H137" s="95"/>
      <c r="I137" s="95"/>
      <c r="J137" s="95"/>
      <c r="K137" s="95"/>
      <c r="L137" s="96"/>
      <c r="M137" s="97" t="s">
        <v>420</v>
      </c>
      <c r="N137" s="95">
        <v>4000</v>
      </c>
      <c r="O137" s="95"/>
      <c r="P137" s="95"/>
      <c r="Q137" s="95"/>
      <c r="R137" s="95"/>
      <c r="S137" s="95"/>
      <c r="T137" s="95" t="s">
        <v>421</v>
      </c>
      <c r="U137" s="95">
        <v>5150</v>
      </c>
      <c r="V137" s="103"/>
      <c r="W137" s="95"/>
      <c r="X137" s="95">
        <v>170</v>
      </c>
      <c r="Y137" s="95"/>
      <c r="Z137" s="95">
        <v>122</v>
      </c>
      <c r="AA137" s="95"/>
      <c r="AB137" s="95"/>
      <c r="AC137" s="95" t="s">
        <v>422</v>
      </c>
      <c r="AD137" s="95">
        <v>1941</v>
      </c>
      <c r="AE137" s="95">
        <v>315</v>
      </c>
      <c r="AF137" s="98">
        <v>5250</v>
      </c>
      <c r="AG137" s="108" t="s">
        <v>423</v>
      </c>
      <c r="AH137" s="95"/>
      <c r="AI137" s="95"/>
      <c r="AJ137" s="95" t="s">
        <v>359</v>
      </c>
      <c r="AK137" s="95"/>
      <c r="AL137" s="95"/>
      <c r="AM137" s="95"/>
      <c r="AN137" s="95"/>
      <c r="AO137" s="95"/>
      <c r="AP137" s="98" t="s">
        <v>599</v>
      </c>
      <c r="AQ137" s="95">
        <v>2412</v>
      </c>
      <c r="AR137" s="95"/>
      <c r="AS137" s="95">
        <v>5038</v>
      </c>
      <c r="AT137" s="95">
        <v>1720</v>
      </c>
      <c r="AU137" s="95"/>
      <c r="AV137" s="95"/>
      <c r="AW137" s="95"/>
      <c r="AX137" s="96"/>
      <c r="AY137" s="99"/>
      <c r="AZ137" s="98"/>
      <c r="BA137" s="95"/>
      <c r="BB137" s="95" t="s">
        <v>599</v>
      </c>
      <c r="BC137" s="95">
        <v>2000</v>
      </c>
      <c r="BD137" s="95"/>
      <c r="BE137" s="95">
        <v>5000</v>
      </c>
      <c r="BF137" s="108" t="s">
        <v>600</v>
      </c>
      <c r="BG137" s="95"/>
      <c r="BH137" s="95"/>
      <c r="BI137" s="95"/>
      <c r="BJ137" s="98"/>
      <c r="BK137" s="95"/>
      <c r="BL137" s="95"/>
      <c r="BM137" s="95"/>
      <c r="BN137" s="95" t="s">
        <v>599</v>
      </c>
      <c r="BO137" s="95">
        <v>2000</v>
      </c>
      <c r="BP137" s="95"/>
      <c r="BQ137" s="95">
        <v>5000</v>
      </c>
      <c r="BR137" s="108" t="s">
        <v>600</v>
      </c>
      <c r="BS137" s="95"/>
      <c r="BT137" s="98"/>
      <c r="BU137" s="95"/>
      <c r="BV137" s="95"/>
      <c r="BW137" s="95"/>
      <c r="BX137" s="95"/>
      <c r="BY137" s="95" t="s">
        <v>599</v>
      </c>
      <c r="BZ137" s="95">
        <v>2000</v>
      </c>
      <c r="CA137" s="95"/>
      <c r="CB137" s="95" t="s">
        <v>601</v>
      </c>
      <c r="CC137" s="95">
        <v>5000</v>
      </c>
      <c r="CD137" s="101">
        <f>SUM(C137:CC137)</f>
        <v>47118</v>
      </c>
      <c r="CE137" s="101">
        <f>SUM($D137:$CC137)</f>
        <v>47118</v>
      </c>
    </row>
    <row r="138" spans="1:84" s="410" customFormat="1" ht="14.25" customHeight="1" x14ac:dyDescent="0.4">
      <c r="A138" s="751" t="s">
        <v>424</v>
      </c>
      <c r="B138" s="752"/>
      <c r="C138" s="137"/>
      <c r="D138" s="135"/>
      <c r="E138" s="135"/>
      <c r="F138" s="135"/>
      <c r="G138" s="135"/>
      <c r="H138" s="135"/>
      <c r="I138" s="135"/>
      <c r="J138" s="135"/>
      <c r="K138" s="135"/>
      <c r="L138" s="136"/>
      <c r="M138" s="137" t="s">
        <v>425</v>
      </c>
      <c r="N138" s="135">
        <v>307</v>
      </c>
      <c r="O138" s="139"/>
      <c r="P138" s="139"/>
      <c r="Q138" s="135"/>
      <c r="R138" s="135"/>
      <c r="S138" s="135"/>
      <c r="T138" s="135"/>
      <c r="U138" s="135">
        <v>441</v>
      </c>
      <c r="V138" s="138"/>
      <c r="W138" s="135"/>
      <c r="X138" s="135" t="s">
        <v>426</v>
      </c>
      <c r="Y138" s="135"/>
      <c r="Z138" s="135" t="s">
        <v>427</v>
      </c>
      <c r="AA138" s="135"/>
      <c r="AB138" s="135"/>
      <c r="AC138" s="135">
        <v>13</v>
      </c>
      <c r="AD138" s="139"/>
      <c r="AE138" s="135"/>
      <c r="AF138" s="138">
        <v>1198</v>
      </c>
      <c r="AG138" s="135"/>
      <c r="AH138" s="135"/>
      <c r="AI138" s="135"/>
      <c r="AJ138" s="135">
        <v>238</v>
      </c>
      <c r="AK138" s="135"/>
      <c r="AL138" s="135"/>
      <c r="AM138" s="164"/>
      <c r="AN138" s="135">
        <v>-494.18999999994412</v>
      </c>
      <c r="AO138" s="135"/>
      <c r="AP138" s="138"/>
      <c r="AQ138" s="135"/>
      <c r="AR138" s="135"/>
      <c r="AS138" s="135">
        <v>120</v>
      </c>
      <c r="AT138" s="139" t="s">
        <v>428</v>
      </c>
      <c r="AU138" s="135"/>
      <c r="AV138" s="135"/>
      <c r="AW138" s="135"/>
      <c r="AX138" s="245"/>
      <c r="AY138" s="140"/>
      <c r="AZ138" s="138"/>
      <c r="BA138" s="135"/>
      <c r="BB138" s="135"/>
      <c r="BC138" s="135"/>
      <c r="BD138" s="135"/>
      <c r="BE138" s="135">
        <v>1000</v>
      </c>
      <c r="BF138" s="139" t="s">
        <v>602</v>
      </c>
      <c r="BG138" s="135"/>
      <c r="BH138" s="135"/>
      <c r="BI138" s="135"/>
      <c r="BJ138" s="138"/>
      <c r="BK138" s="135"/>
      <c r="BL138" s="135"/>
      <c r="BM138" s="135"/>
      <c r="BN138" s="135"/>
      <c r="BO138" s="135"/>
      <c r="BP138" s="135"/>
      <c r="BQ138" s="135">
        <v>1000</v>
      </c>
      <c r="BR138" s="139" t="s">
        <v>602</v>
      </c>
      <c r="BS138" s="135"/>
      <c r="BT138" s="138"/>
      <c r="BU138" s="135"/>
      <c r="BV138" s="135"/>
      <c r="BW138" s="135"/>
      <c r="BX138" s="135"/>
      <c r="BY138" s="135"/>
      <c r="BZ138" s="135"/>
      <c r="CA138" s="135"/>
      <c r="CB138" s="135" t="s">
        <v>603</v>
      </c>
      <c r="CC138" s="135">
        <v>1000</v>
      </c>
      <c r="CD138" s="757">
        <f>+CE138+CE139</f>
        <v>7538.8100000000559</v>
      </c>
      <c r="CE138" s="142">
        <f>SUM($D138:$CC138)</f>
        <v>4822.8100000000559</v>
      </c>
    </row>
    <row r="139" spans="1:84" s="410" customFormat="1" ht="14.25" customHeight="1" x14ac:dyDescent="0.4">
      <c r="A139" s="753"/>
      <c r="B139" s="754"/>
      <c r="C139" s="122"/>
      <c r="D139" s="120"/>
      <c r="E139" s="120"/>
      <c r="F139" s="120"/>
      <c r="G139" s="120"/>
      <c r="H139" s="120"/>
      <c r="I139" s="120"/>
      <c r="J139" s="120"/>
      <c r="K139" s="120"/>
      <c r="L139" s="121"/>
      <c r="M139" s="122" t="s">
        <v>429</v>
      </c>
      <c r="N139" s="120">
        <v>2566</v>
      </c>
      <c r="O139" s="120"/>
      <c r="P139" s="120"/>
      <c r="Q139" s="120"/>
      <c r="R139" s="120"/>
      <c r="S139" s="120"/>
      <c r="T139" s="120" t="s">
        <v>430</v>
      </c>
      <c r="U139" s="120">
        <v>150</v>
      </c>
      <c r="V139" s="124"/>
      <c r="W139" s="120"/>
      <c r="X139" s="120"/>
      <c r="Y139" s="120"/>
      <c r="Z139" s="120"/>
      <c r="AA139" s="120"/>
      <c r="AB139" s="120"/>
      <c r="AC139" s="120" t="s">
        <v>431</v>
      </c>
      <c r="AD139" s="120"/>
      <c r="AE139" s="120"/>
      <c r="AF139" s="124"/>
      <c r="AG139" s="120"/>
      <c r="AH139" s="120"/>
      <c r="AI139" s="120"/>
      <c r="AJ139" s="120"/>
      <c r="AK139" s="120"/>
      <c r="AL139" s="120"/>
      <c r="AM139" s="120"/>
      <c r="AN139" s="120" t="s">
        <v>834</v>
      </c>
      <c r="AO139" s="120"/>
      <c r="AP139" s="124"/>
      <c r="AQ139" s="120"/>
      <c r="AR139" s="120"/>
      <c r="AS139" s="123" t="s">
        <v>432</v>
      </c>
      <c r="AT139" s="120"/>
      <c r="AU139" s="120"/>
      <c r="AV139" s="120"/>
      <c r="AW139" s="120"/>
      <c r="AX139" s="121"/>
      <c r="AY139" s="125"/>
      <c r="AZ139" s="124"/>
      <c r="BA139" s="120"/>
      <c r="BB139" s="120"/>
      <c r="BC139" s="120"/>
      <c r="BD139" s="120"/>
      <c r="BE139" s="120"/>
      <c r="BF139" s="120"/>
      <c r="BG139" s="120"/>
      <c r="BH139" s="120"/>
      <c r="BI139" s="120"/>
      <c r="BJ139" s="124"/>
      <c r="BK139" s="120"/>
      <c r="BL139" s="120"/>
      <c r="BM139" s="120"/>
      <c r="BN139" s="120"/>
      <c r="BO139" s="120"/>
      <c r="BP139" s="120"/>
      <c r="BQ139" s="120"/>
      <c r="BR139" s="120"/>
      <c r="BS139" s="120"/>
      <c r="BT139" s="124"/>
      <c r="BU139" s="120"/>
      <c r="BV139" s="120"/>
      <c r="BW139" s="120"/>
      <c r="BX139" s="120"/>
      <c r="BY139" s="120"/>
      <c r="BZ139" s="120"/>
      <c r="CA139" s="120"/>
      <c r="CB139" s="120"/>
      <c r="CC139" s="120"/>
      <c r="CD139" s="758"/>
      <c r="CE139" s="127">
        <f>SUM($D139:$CC139)</f>
        <v>2716</v>
      </c>
    </row>
    <row r="140" spans="1:84" s="410" customFormat="1" ht="14.25" customHeight="1" x14ac:dyDescent="0.4">
      <c r="A140" s="755"/>
      <c r="B140" s="756"/>
      <c r="C140" s="128"/>
      <c r="D140" s="128"/>
      <c r="E140" s="128"/>
      <c r="F140" s="128"/>
      <c r="G140" s="128"/>
      <c r="H140" s="128"/>
      <c r="I140" s="128"/>
      <c r="J140" s="128"/>
      <c r="K140" s="128"/>
      <c r="L140" s="129"/>
      <c r="M140" s="130" t="s">
        <v>433</v>
      </c>
      <c r="N140" s="128">
        <v>9394</v>
      </c>
      <c r="O140" s="128"/>
      <c r="P140" s="128"/>
      <c r="Q140" s="128"/>
      <c r="R140" s="128"/>
      <c r="S140" s="128"/>
      <c r="T140" s="128"/>
      <c r="U140" s="128"/>
      <c r="V140" s="132"/>
      <c r="W140" s="128"/>
      <c r="X140" s="128"/>
      <c r="Y140" s="128"/>
      <c r="Z140" s="128"/>
      <c r="AA140" s="128"/>
      <c r="AB140" s="128"/>
      <c r="AC140" s="128"/>
      <c r="AD140" s="128"/>
      <c r="AE140" s="128"/>
      <c r="AF140" s="132"/>
      <c r="AG140" s="128"/>
      <c r="AH140" s="128"/>
      <c r="AI140" s="128"/>
      <c r="AJ140" s="128"/>
      <c r="AK140" s="128"/>
      <c r="AL140" s="128"/>
      <c r="AM140" s="128"/>
      <c r="AN140" s="128"/>
      <c r="AO140" s="128"/>
      <c r="AP140" s="132"/>
      <c r="AQ140" s="128"/>
      <c r="AR140" s="128"/>
      <c r="AS140" s="128"/>
      <c r="AT140" s="128"/>
      <c r="AU140" s="128"/>
      <c r="AV140" s="128"/>
      <c r="AW140" s="128"/>
      <c r="AX140" s="129"/>
      <c r="AY140" s="153"/>
      <c r="AZ140" s="132"/>
      <c r="BA140" s="128"/>
      <c r="BB140" s="128"/>
      <c r="BC140" s="128"/>
      <c r="BD140" s="128"/>
      <c r="BE140" s="128"/>
      <c r="BF140" s="128"/>
      <c r="BG140" s="128"/>
      <c r="BH140" s="128"/>
      <c r="BI140" s="128"/>
      <c r="BJ140" s="132"/>
      <c r="BK140" s="128"/>
      <c r="BL140" s="128"/>
      <c r="BM140" s="128"/>
      <c r="BN140" s="128"/>
      <c r="BO140" s="128"/>
      <c r="BP140" s="128"/>
      <c r="BQ140" s="128"/>
      <c r="BR140" s="128"/>
      <c r="BS140" s="128"/>
      <c r="BT140" s="132"/>
      <c r="BU140" s="128"/>
      <c r="BV140" s="128"/>
      <c r="BW140" s="128"/>
      <c r="BX140" s="128"/>
      <c r="BY140" s="128"/>
      <c r="BZ140" s="128"/>
      <c r="CA140" s="128"/>
      <c r="CB140" s="128"/>
      <c r="CC140" s="128"/>
      <c r="CD140" s="101">
        <f>SUM(C140:CC140)</f>
        <v>9394</v>
      </c>
      <c r="CE140" s="101">
        <f>SUM(D140:CD140)</f>
        <v>18788</v>
      </c>
    </row>
    <row r="141" spans="1:84" s="410" customFormat="1" ht="14.25" customHeight="1" thickBot="1" x14ac:dyDescent="0.45">
      <c r="A141" s="759"/>
      <c r="B141" s="760"/>
      <c r="C141" s="95"/>
      <c r="D141" s="95"/>
      <c r="E141" s="95"/>
      <c r="F141" s="95"/>
      <c r="G141" s="95"/>
      <c r="H141" s="95"/>
      <c r="I141" s="95"/>
      <c r="J141" s="95"/>
      <c r="K141" s="95"/>
      <c r="L141" s="96"/>
      <c r="M141" s="97"/>
      <c r="N141" s="95"/>
      <c r="O141" s="95"/>
      <c r="P141" s="95"/>
      <c r="Q141" s="95"/>
      <c r="R141" s="95"/>
      <c r="S141" s="95"/>
      <c r="T141" s="95"/>
      <c r="U141" s="95"/>
      <c r="V141" s="98"/>
      <c r="W141" s="95"/>
      <c r="X141" s="95"/>
      <c r="Y141" s="95"/>
      <c r="Z141" s="95"/>
      <c r="AA141" s="95"/>
      <c r="AB141" s="95"/>
      <c r="AC141" s="95"/>
      <c r="AD141" s="95"/>
      <c r="AE141" s="95"/>
      <c r="AF141" s="98"/>
      <c r="AG141" s="95"/>
      <c r="AH141" s="95"/>
      <c r="AI141" s="95"/>
      <c r="AJ141" s="95"/>
      <c r="AK141" s="95"/>
      <c r="AL141" s="95"/>
      <c r="AM141" s="95"/>
      <c r="AN141" s="95"/>
      <c r="AO141" s="95"/>
      <c r="AP141" s="98"/>
      <c r="AQ141" s="95"/>
      <c r="AR141" s="95"/>
      <c r="AS141" s="95"/>
      <c r="AT141" s="95"/>
      <c r="AU141" s="95"/>
      <c r="AV141" s="95"/>
      <c r="AW141" s="95"/>
      <c r="AX141" s="96"/>
      <c r="AY141" s="99"/>
      <c r="AZ141" s="98"/>
      <c r="BA141" s="95"/>
      <c r="BB141" s="95"/>
      <c r="BC141" s="95"/>
      <c r="BD141" s="95"/>
      <c r="BE141" s="95"/>
      <c r="BF141" s="95"/>
      <c r="BG141" s="95"/>
      <c r="BH141" s="95"/>
      <c r="BI141" s="95"/>
      <c r="BJ141" s="98"/>
      <c r="BK141" s="95"/>
      <c r="BL141" s="95"/>
      <c r="BM141" s="95"/>
      <c r="BN141" s="95"/>
      <c r="BO141" s="95"/>
      <c r="BP141" s="95"/>
      <c r="BQ141" s="95"/>
      <c r="BR141" s="95"/>
      <c r="BS141" s="95"/>
      <c r="BT141" s="98"/>
      <c r="BU141" s="95"/>
      <c r="BV141" s="95"/>
      <c r="BW141" s="95"/>
      <c r="BX141" s="95"/>
      <c r="BY141" s="95"/>
      <c r="BZ141" s="95"/>
      <c r="CA141" s="95"/>
      <c r="CB141" s="95"/>
      <c r="CC141" s="95"/>
      <c r="CD141" s="101">
        <f>SUM(C141:CC141)</f>
        <v>0</v>
      </c>
      <c r="CE141" s="101">
        <f>SUM(D141:CD141)</f>
        <v>0</v>
      </c>
    </row>
    <row r="142" spans="1:84" ht="14.25" customHeight="1" thickTop="1" x14ac:dyDescent="0.4">
      <c r="A142" s="761" t="s">
        <v>434</v>
      </c>
      <c r="B142" s="762"/>
      <c r="C142" s="241">
        <f t="shared" ref="C142:BN142" si="12">SUM(C137:C141)</f>
        <v>0</v>
      </c>
      <c r="D142" s="241">
        <f t="shared" si="12"/>
        <v>0</v>
      </c>
      <c r="E142" s="241">
        <f t="shared" si="12"/>
        <v>0</v>
      </c>
      <c r="F142" s="241">
        <f t="shared" si="12"/>
        <v>0</v>
      </c>
      <c r="G142" s="241">
        <f t="shared" si="12"/>
        <v>0</v>
      </c>
      <c r="H142" s="241">
        <f t="shared" si="12"/>
        <v>0</v>
      </c>
      <c r="I142" s="241">
        <f t="shared" si="12"/>
        <v>0</v>
      </c>
      <c r="J142" s="241">
        <f t="shared" si="12"/>
        <v>0</v>
      </c>
      <c r="K142" s="246">
        <f t="shared" si="12"/>
        <v>0</v>
      </c>
      <c r="L142" s="242">
        <f t="shared" si="12"/>
        <v>0</v>
      </c>
      <c r="M142" s="247">
        <f t="shared" si="12"/>
        <v>0</v>
      </c>
      <c r="N142" s="241">
        <f t="shared" si="12"/>
        <v>16267</v>
      </c>
      <c r="O142" s="241">
        <f t="shared" si="12"/>
        <v>0</v>
      </c>
      <c r="P142" s="241">
        <f t="shared" si="12"/>
        <v>0</v>
      </c>
      <c r="Q142" s="241">
        <f t="shared" si="12"/>
        <v>0</v>
      </c>
      <c r="R142" s="241">
        <f t="shared" si="12"/>
        <v>0</v>
      </c>
      <c r="S142" s="241">
        <f t="shared" si="12"/>
        <v>0</v>
      </c>
      <c r="T142" s="241">
        <f t="shared" si="12"/>
        <v>0</v>
      </c>
      <c r="U142" s="241">
        <f t="shared" si="12"/>
        <v>5741</v>
      </c>
      <c r="V142" s="248">
        <f t="shared" si="12"/>
        <v>0</v>
      </c>
      <c r="W142" s="241">
        <f t="shared" si="12"/>
        <v>0</v>
      </c>
      <c r="X142" s="241">
        <f t="shared" si="12"/>
        <v>170</v>
      </c>
      <c r="Y142" s="241">
        <f t="shared" si="12"/>
        <v>0</v>
      </c>
      <c r="Z142" s="241">
        <f t="shared" si="12"/>
        <v>122</v>
      </c>
      <c r="AA142" s="241">
        <f t="shared" si="12"/>
        <v>0</v>
      </c>
      <c r="AB142" s="241">
        <f t="shared" si="12"/>
        <v>0</v>
      </c>
      <c r="AC142" s="241">
        <f t="shared" si="12"/>
        <v>13</v>
      </c>
      <c r="AD142" s="241">
        <f t="shared" si="12"/>
        <v>1941</v>
      </c>
      <c r="AE142" s="241">
        <f t="shared" si="12"/>
        <v>315</v>
      </c>
      <c r="AF142" s="248">
        <f t="shared" si="12"/>
        <v>6448</v>
      </c>
      <c r="AG142" s="241">
        <f t="shared" si="12"/>
        <v>0</v>
      </c>
      <c r="AH142" s="241">
        <f t="shared" si="12"/>
        <v>0</v>
      </c>
      <c r="AI142" s="241">
        <f t="shared" si="12"/>
        <v>0</v>
      </c>
      <c r="AJ142" s="241">
        <f t="shared" si="12"/>
        <v>238</v>
      </c>
      <c r="AK142" s="241">
        <f t="shared" si="12"/>
        <v>0</v>
      </c>
      <c r="AL142" s="241">
        <f t="shared" si="12"/>
        <v>0</v>
      </c>
      <c r="AM142" s="241">
        <f t="shared" si="12"/>
        <v>0</v>
      </c>
      <c r="AN142" s="241">
        <f t="shared" si="12"/>
        <v>-494.18999999994412</v>
      </c>
      <c r="AO142" s="241">
        <f t="shared" si="12"/>
        <v>0</v>
      </c>
      <c r="AP142" s="248">
        <f t="shared" si="12"/>
        <v>0</v>
      </c>
      <c r="AQ142" s="242">
        <f t="shared" si="12"/>
        <v>2412</v>
      </c>
      <c r="AR142" s="241">
        <f t="shared" si="12"/>
        <v>0</v>
      </c>
      <c r="AS142" s="241">
        <f t="shared" si="12"/>
        <v>5158</v>
      </c>
      <c r="AT142" s="241">
        <f t="shared" si="12"/>
        <v>1720</v>
      </c>
      <c r="AU142" s="241">
        <f t="shared" si="12"/>
        <v>0</v>
      </c>
      <c r="AV142" s="249">
        <f t="shared" si="12"/>
        <v>0</v>
      </c>
      <c r="AW142" s="241">
        <f t="shared" si="12"/>
        <v>0</v>
      </c>
      <c r="AX142" s="242">
        <f t="shared" si="12"/>
        <v>0</v>
      </c>
      <c r="AY142" s="243">
        <f t="shared" si="12"/>
        <v>0</v>
      </c>
      <c r="AZ142" s="248">
        <f t="shared" si="12"/>
        <v>0</v>
      </c>
      <c r="BA142" s="241">
        <f t="shared" si="12"/>
        <v>0</v>
      </c>
      <c r="BB142" s="241">
        <f t="shared" si="12"/>
        <v>0</v>
      </c>
      <c r="BC142" s="241">
        <f t="shared" si="12"/>
        <v>2000</v>
      </c>
      <c r="BD142" s="241">
        <f t="shared" si="12"/>
        <v>0</v>
      </c>
      <c r="BE142" s="241">
        <f t="shared" si="12"/>
        <v>6000</v>
      </c>
      <c r="BF142" s="241">
        <f t="shared" si="12"/>
        <v>0</v>
      </c>
      <c r="BG142" s="241">
        <f t="shared" si="12"/>
        <v>0</v>
      </c>
      <c r="BH142" s="241">
        <f t="shared" si="12"/>
        <v>0</v>
      </c>
      <c r="BI142" s="241">
        <f t="shared" si="12"/>
        <v>0</v>
      </c>
      <c r="BJ142" s="248">
        <f t="shared" si="12"/>
        <v>0</v>
      </c>
      <c r="BK142" s="241">
        <f t="shared" si="12"/>
        <v>0</v>
      </c>
      <c r="BL142" s="241">
        <f t="shared" si="12"/>
        <v>0</v>
      </c>
      <c r="BM142" s="241">
        <f t="shared" si="12"/>
        <v>0</v>
      </c>
      <c r="BN142" s="241">
        <f t="shared" si="12"/>
        <v>0</v>
      </c>
      <c r="BO142" s="241">
        <f t="shared" ref="BO142:CE142" si="13">SUM(BO137:BO141)</f>
        <v>2000</v>
      </c>
      <c r="BP142" s="250">
        <f t="shared" si="13"/>
        <v>0</v>
      </c>
      <c r="BQ142" s="241">
        <f t="shared" si="13"/>
        <v>6000</v>
      </c>
      <c r="BR142" s="241">
        <f t="shared" si="13"/>
        <v>0</v>
      </c>
      <c r="BS142" s="241">
        <f t="shared" si="13"/>
        <v>0</v>
      </c>
      <c r="BT142" s="248">
        <f t="shared" si="13"/>
        <v>0</v>
      </c>
      <c r="BU142" s="241">
        <f t="shared" si="13"/>
        <v>0</v>
      </c>
      <c r="BV142" s="241">
        <f t="shared" si="13"/>
        <v>0</v>
      </c>
      <c r="BW142" s="241">
        <f t="shared" si="13"/>
        <v>0</v>
      </c>
      <c r="BX142" s="241">
        <f t="shared" si="13"/>
        <v>0</v>
      </c>
      <c r="BY142" s="241">
        <f t="shared" si="13"/>
        <v>0</v>
      </c>
      <c r="BZ142" s="249">
        <f t="shared" si="13"/>
        <v>2000</v>
      </c>
      <c r="CA142" s="241">
        <f t="shared" si="13"/>
        <v>0</v>
      </c>
      <c r="CB142" s="241">
        <f t="shared" si="13"/>
        <v>0</v>
      </c>
      <c r="CC142" s="249">
        <f t="shared" si="13"/>
        <v>6000</v>
      </c>
      <c r="CD142" s="244">
        <f t="shared" si="13"/>
        <v>64050.810000000056</v>
      </c>
      <c r="CE142" s="244">
        <f t="shared" si="13"/>
        <v>73444.810000000056</v>
      </c>
    </row>
    <row r="143" spans="1:84" ht="14.25" customHeight="1" x14ac:dyDescent="0.4">
      <c r="A143" s="251" t="s">
        <v>212</v>
      </c>
      <c r="B143" s="252"/>
      <c r="C143" s="252"/>
      <c r="D143" s="252"/>
      <c r="E143" s="252"/>
      <c r="F143" s="252"/>
      <c r="G143" s="252"/>
      <c r="H143" s="252"/>
      <c r="I143" s="252"/>
      <c r="J143" s="252"/>
      <c r="K143" s="252"/>
      <c r="L143" s="252"/>
      <c r="M143" s="252"/>
      <c r="N143" s="252"/>
      <c r="O143" s="252"/>
      <c r="P143" s="252"/>
      <c r="Q143" s="252"/>
      <c r="R143" s="252"/>
      <c r="S143" s="252"/>
      <c r="T143" s="252"/>
      <c r="U143" s="252"/>
      <c r="V143" s="252"/>
      <c r="W143" s="252"/>
      <c r="X143" s="252"/>
      <c r="Y143" s="252"/>
      <c r="Z143" s="252"/>
      <c r="AA143" s="252"/>
      <c r="AB143" s="252"/>
      <c r="AC143" s="252"/>
      <c r="AD143" s="252"/>
      <c r="AE143" s="252"/>
      <c r="AF143" s="252"/>
      <c r="AG143" s="252"/>
      <c r="AH143" s="252"/>
      <c r="AI143" s="252"/>
      <c r="AJ143" s="252"/>
      <c r="AK143" s="252"/>
      <c r="AL143" s="252"/>
      <c r="AM143" s="252"/>
      <c r="AN143" s="252"/>
      <c r="AO143" s="252"/>
      <c r="AP143" s="252"/>
      <c r="AQ143" s="252"/>
      <c r="AR143" s="252"/>
      <c r="AS143" s="252"/>
      <c r="AT143" s="252"/>
      <c r="AU143" s="252"/>
      <c r="AV143" s="252"/>
      <c r="AW143" s="252"/>
      <c r="AX143" s="252"/>
      <c r="AY143" s="253"/>
      <c r="AZ143" s="252"/>
      <c r="BA143" s="252"/>
      <c r="BB143" s="252"/>
      <c r="BC143" s="252"/>
      <c r="BD143" s="252"/>
      <c r="BE143" s="252"/>
      <c r="BF143" s="252"/>
      <c r="BG143" s="252"/>
      <c r="BH143" s="252"/>
      <c r="BI143" s="252"/>
      <c r="BJ143" s="252"/>
      <c r="BK143" s="252"/>
      <c r="BL143" s="252"/>
      <c r="BM143" s="252"/>
      <c r="BN143" s="252"/>
      <c r="BO143" s="252"/>
      <c r="BP143" s="252"/>
      <c r="BQ143" s="252"/>
      <c r="BR143" s="252"/>
      <c r="BS143" s="252"/>
      <c r="BT143" s="252"/>
      <c r="BU143" s="252"/>
      <c r="BV143" s="252"/>
      <c r="BW143" s="252"/>
      <c r="BX143" s="252"/>
      <c r="BY143" s="252"/>
      <c r="BZ143" s="252"/>
      <c r="CA143" s="252"/>
      <c r="CB143" s="252"/>
      <c r="CC143" s="252"/>
      <c r="CD143" s="254"/>
      <c r="CE143" s="254"/>
      <c r="CF143" s="24"/>
    </row>
    <row r="144" spans="1:84" s="410" customFormat="1" ht="14.25" customHeight="1" x14ac:dyDescent="0.4">
      <c r="A144" s="763" t="s">
        <v>822</v>
      </c>
      <c r="B144" s="764"/>
      <c r="C144" s="255">
        <f t="shared" ref="C144:BN144" si="14">+C87+C59+C142+C133</f>
        <v>0</v>
      </c>
      <c r="D144" s="255">
        <f t="shared" si="14"/>
        <v>0</v>
      </c>
      <c r="E144" s="255">
        <f t="shared" si="14"/>
        <v>0</v>
      </c>
      <c r="F144" s="255">
        <f t="shared" si="14"/>
        <v>0</v>
      </c>
      <c r="G144" s="255">
        <f t="shared" si="14"/>
        <v>0</v>
      </c>
      <c r="H144" s="255">
        <f t="shared" si="14"/>
        <v>4587</v>
      </c>
      <c r="I144" s="255">
        <f t="shared" si="14"/>
        <v>400</v>
      </c>
      <c r="J144" s="255">
        <f t="shared" si="14"/>
        <v>7998</v>
      </c>
      <c r="K144" s="255">
        <f t="shared" si="14"/>
        <v>3649</v>
      </c>
      <c r="L144" s="256">
        <f t="shared" si="14"/>
        <v>16022</v>
      </c>
      <c r="M144" s="257">
        <f t="shared" si="14"/>
        <v>5499</v>
      </c>
      <c r="N144" s="255">
        <f t="shared" si="14"/>
        <v>209064</v>
      </c>
      <c r="O144" s="255">
        <f t="shared" si="14"/>
        <v>3643</v>
      </c>
      <c r="P144" s="255">
        <f t="shared" si="14"/>
        <v>1259</v>
      </c>
      <c r="Q144" s="255">
        <f t="shared" si="14"/>
        <v>14324</v>
      </c>
      <c r="R144" s="255">
        <f t="shared" si="14"/>
        <v>4272</v>
      </c>
      <c r="S144" s="255">
        <f t="shared" si="14"/>
        <v>1852</v>
      </c>
      <c r="T144" s="255">
        <f t="shared" si="14"/>
        <v>35748</v>
      </c>
      <c r="U144" s="255">
        <f t="shared" si="14"/>
        <v>208710</v>
      </c>
      <c r="V144" s="256">
        <f t="shared" si="14"/>
        <v>14686</v>
      </c>
      <c r="W144" s="257">
        <f t="shared" si="14"/>
        <v>48049</v>
      </c>
      <c r="X144" s="255">
        <f t="shared" si="14"/>
        <v>7099</v>
      </c>
      <c r="Y144" s="255">
        <f t="shared" si="14"/>
        <v>22505</v>
      </c>
      <c r="Z144" s="255">
        <f t="shared" si="14"/>
        <v>73706</v>
      </c>
      <c r="AA144" s="255">
        <f t="shared" si="14"/>
        <v>41990</v>
      </c>
      <c r="AB144" s="255">
        <f t="shared" si="14"/>
        <v>18742</v>
      </c>
      <c r="AC144" s="255">
        <f t="shared" si="14"/>
        <v>15319</v>
      </c>
      <c r="AD144" s="255">
        <f t="shared" si="14"/>
        <v>18210</v>
      </c>
      <c r="AE144" s="255">
        <f t="shared" si="14"/>
        <v>26159</v>
      </c>
      <c r="AF144" s="256">
        <f t="shared" si="14"/>
        <v>256325</v>
      </c>
      <c r="AG144" s="257">
        <f t="shared" si="14"/>
        <v>11612</v>
      </c>
      <c r="AH144" s="255">
        <f t="shared" si="14"/>
        <v>35334</v>
      </c>
      <c r="AI144" s="255">
        <f t="shared" si="14"/>
        <v>23713</v>
      </c>
      <c r="AJ144" s="255">
        <f t="shared" si="14"/>
        <v>8823</v>
      </c>
      <c r="AK144" s="255">
        <f t="shared" si="14"/>
        <v>54630</v>
      </c>
      <c r="AL144" s="255">
        <f t="shared" si="14"/>
        <v>71902</v>
      </c>
      <c r="AM144" s="255">
        <f t="shared" si="14"/>
        <v>34763</v>
      </c>
      <c r="AN144" s="255">
        <f>+AN87+AN59+AN142+AN133</f>
        <v>63772.810000000056</v>
      </c>
      <c r="AO144" s="255">
        <f t="shared" si="14"/>
        <v>14516</v>
      </c>
      <c r="AP144" s="256">
        <f t="shared" si="14"/>
        <v>8877</v>
      </c>
      <c r="AQ144" s="257">
        <f t="shared" si="14"/>
        <v>10025</v>
      </c>
      <c r="AR144" s="255">
        <f t="shared" si="14"/>
        <v>118534</v>
      </c>
      <c r="AS144" s="255">
        <f t="shared" si="14"/>
        <v>149607.00000000003</v>
      </c>
      <c r="AT144" s="255">
        <f t="shared" si="14"/>
        <v>27230</v>
      </c>
      <c r="AU144" s="255">
        <f t="shared" si="14"/>
        <v>84481</v>
      </c>
      <c r="AV144" s="255">
        <f t="shared" si="14"/>
        <v>43853</v>
      </c>
      <c r="AW144" s="255">
        <f t="shared" si="14"/>
        <v>316865</v>
      </c>
      <c r="AX144" s="570">
        <f t="shared" si="14"/>
        <v>25300</v>
      </c>
      <c r="AY144" s="258">
        <f t="shared" si="14"/>
        <v>33610</v>
      </c>
      <c r="AZ144" s="256">
        <f t="shared" si="14"/>
        <v>16980</v>
      </c>
      <c r="BA144" s="257">
        <f t="shared" si="14"/>
        <v>120350</v>
      </c>
      <c r="BB144" s="255">
        <f t="shared" si="14"/>
        <v>19180</v>
      </c>
      <c r="BC144" s="255">
        <f t="shared" si="14"/>
        <v>10800</v>
      </c>
      <c r="BD144" s="255">
        <f t="shared" si="14"/>
        <v>11180</v>
      </c>
      <c r="BE144" s="255">
        <f t="shared" si="14"/>
        <v>582500</v>
      </c>
      <c r="BF144" s="255">
        <f t="shared" si="14"/>
        <v>17880</v>
      </c>
      <c r="BG144" s="255">
        <f t="shared" si="14"/>
        <v>10700</v>
      </c>
      <c r="BH144" s="255">
        <f t="shared" si="14"/>
        <v>16830</v>
      </c>
      <c r="BI144" s="255">
        <f t="shared" si="14"/>
        <v>9000</v>
      </c>
      <c r="BJ144" s="256">
        <f t="shared" si="14"/>
        <v>90880</v>
      </c>
      <c r="BK144" s="257">
        <f t="shared" si="14"/>
        <v>13100</v>
      </c>
      <c r="BL144" s="255">
        <f t="shared" si="14"/>
        <v>25580</v>
      </c>
      <c r="BM144" s="255">
        <f t="shared" si="14"/>
        <v>8500</v>
      </c>
      <c r="BN144" s="255">
        <f t="shared" si="14"/>
        <v>11680</v>
      </c>
      <c r="BO144" s="255">
        <f t="shared" ref="BO144:CE144" si="15">+BO87+BO59+BO142+BO133</f>
        <v>23450</v>
      </c>
      <c r="BP144" s="255">
        <f t="shared" si="15"/>
        <v>14390</v>
      </c>
      <c r="BQ144" s="255">
        <f t="shared" si="15"/>
        <v>257700</v>
      </c>
      <c r="BR144" s="255">
        <f t="shared" si="15"/>
        <v>18380</v>
      </c>
      <c r="BS144" s="255">
        <f t="shared" si="15"/>
        <v>21800</v>
      </c>
      <c r="BT144" s="256">
        <f t="shared" si="15"/>
        <v>14580</v>
      </c>
      <c r="BU144" s="257">
        <f t="shared" si="15"/>
        <v>9300</v>
      </c>
      <c r="BV144" s="255">
        <f t="shared" si="15"/>
        <v>15030</v>
      </c>
      <c r="BW144" s="255">
        <f t="shared" si="15"/>
        <v>17800</v>
      </c>
      <c r="BX144" s="255">
        <f t="shared" si="15"/>
        <v>83980</v>
      </c>
      <c r="BY144" s="255">
        <f t="shared" si="15"/>
        <v>22400</v>
      </c>
      <c r="BZ144" s="255">
        <f t="shared" si="15"/>
        <v>15380</v>
      </c>
      <c r="CA144" s="255">
        <f t="shared" si="15"/>
        <v>10700</v>
      </c>
      <c r="CB144" s="255">
        <f t="shared" si="15"/>
        <v>11880</v>
      </c>
      <c r="CC144" s="255">
        <f t="shared" si="15"/>
        <v>514760</v>
      </c>
      <c r="CD144" s="259">
        <f t="shared" si="15"/>
        <v>4201099.8100000005</v>
      </c>
      <c r="CE144" s="259">
        <f t="shared" si="15"/>
        <v>4313328.8100000005</v>
      </c>
      <c r="CF144" s="24"/>
    </row>
    <row r="145" spans="1:84" ht="14.25" customHeight="1" x14ac:dyDescent="0.4">
      <c r="A145" s="260"/>
      <c r="B145" s="252"/>
      <c r="C145" s="261"/>
      <c r="D145" s="261"/>
      <c r="E145" s="261"/>
      <c r="F145" s="261"/>
      <c r="G145" s="261"/>
      <c r="H145" s="261"/>
      <c r="I145" s="261"/>
      <c r="J145" s="261"/>
      <c r="K145" s="261"/>
      <c r="L145" s="262"/>
      <c r="M145" s="261"/>
      <c r="N145" s="261"/>
      <c r="O145" s="261"/>
      <c r="P145" s="261"/>
      <c r="Q145" s="261"/>
      <c r="R145" s="261"/>
      <c r="S145" s="261"/>
      <c r="T145" s="261"/>
      <c r="U145" s="261"/>
      <c r="V145" s="261"/>
      <c r="W145" s="261"/>
      <c r="X145" s="261"/>
      <c r="Y145" s="261"/>
      <c r="Z145" s="261"/>
      <c r="AA145" s="261"/>
      <c r="AB145" s="261"/>
      <c r="AC145" s="261"/>
      <c r="AD145" s="261"/>
      <c r="AE145" s="261"/>
      <c r="AF145" s="261"/>
      <c r="AG145" s="261"/>
      <c r="AH145" s="261"/>
      <c r="AI145" s="261"/>
      <c r="AJ145" s="261"/>
      <c r="AK145" s="261"/>
      <c r="AL145" s="261"/>
      <c r="AM145" s="261"/>
      <c r="AN145" s="261"/>
      <c r="AO145" s="261"/>
      <c r="AP145" s="261"/>
      <c r="AQ145" s="261"/>
      <c r="AR145" s="261"/>
      <c r="AS145" s="261"/>
      <c r="AT145" s="261"/>
      <c r="AU145" s="261"/>
      <c r="AV145" s="261"/>
      <c r="AW145" s="261"/>
      <c r="AX145" s="261"/>
      <c r="AY145" s="263"/>
      <c r="AZ145" s="261"/>
      <c r="BA145" s="261"/>
      <c r="BB145" s="261"/>
      <c r="BC145" s="261"/>
      <c r="BD145" s="261"/>
      <c r="BE145" s="261"/>
      <c r="BF145" s="261"/>
      <c r="BG145" s="261"/>
      <c r="BH145" s="261"/>
      <c r="BI145" s="261"/>
      <c r="BJ145" s="261"/>
      <c r="BK145" s="261"/>
      <c r="BL145" s="261"/>
      <c r="BM145" s="261"/>
      <c r="BN145" s="261"/>
      <c r="BO145" s="261"/>
      <c r="BP145" s="261"/>
      <c r="BQ145" s="261"/>
      <c r="BR145" s="261"/>
      <c r="BS145" s="261"/>
      <c r="BT145" s="261"/>
      <c r="BU145" s="261"/>
      <c r="BV145" s="261"/>
      <c r="BW145" s="261"/>
      <c r="BX145" s="261"/>
      <c r="BY145" s="261"/>
      <c r="BZ145" s="261"/>
      <c r="CA145" s="261"/>
      <c r="CB145" s="261"/>
      <c r="CC145" s="261"/>
      <c r="CD145" s="262"/>
      <c r="CE145" s="262"/>
      <c r="CF145" s="24"/>
    </row>
    <row r="146" spans="1:84" ht="14.25" customHeight="1" x14ac:dyDescent="0.4">
      <c r="A146" s="765" t="s">
        <v>436</v>
      </c>
      <c r="B146" s="766"/>
      <c r="C146" s="264">
        <f>+C144</f>
        <v>0</v>
      </c>
      <c r="D146" s="265">
        <f t="shared" ref="D146:BO146" si="16">+D144+C146</f>
        <v>0</v>
      </c>
      <c r="E146" s="265">
        <f t="shared" si="16"/>
        <v>0</v>
      </c>
      <c r="F146" s="265">
        <f t="shared" si="16"/>
        <v>0</v>
      </c>
      <c r="G146" s="265">
        <f>+G144+F146</f>
        <v>0</v>
      </c>
      <c r="H146" s="265">
        <f>+H144+G146</f>
        <v>4587</v>
      </c>
      <c r="I146" s="265">
        <f t="shared" si="16"/>
        <v>4987</v>
      </c>
      <c r="J146" s="265">
        <f t="shared" si="16"/>
        <v>12985</v>
      </c>
      <c r="K146" s="265">
        <f>+K144+J146</f>
        <v>16634</v>
      </c>
      <c r="L146" s="266">
        <f>+L144+K146</f>
        <v>32656</v>
      </c>
      <c r="M146" s="267">
        <f t="shared" si="16"/>
        <v>38155</v>
      </c>
      <c r="N146" s="265">
        <f t="shared" si="16"/>
        <v>247219</v>
      </c>
      <c r="O146" s="265">
        <f>+O144+N146</f>
        <v>250862</v>
      </c>
      <c r="P146" s="265">
        <f t="shared" si="16"/>
        <v>252121</v>
      </c>
      <c r="Q146" s="265">
        <f>+Q144+P146</f>
        <v>266445</v>
      </c>
      <c r="R146" s="265">
        <f t="shared" si="16"/>
        <v>270717</v>
      </c>
      <c r="S146" s="265">
        <f t="shared" si="16"/>
        <v>272569</v>
      </c>
      <c r="T146" s="265">
        <f t="shared" si="16"/>
        <v>308317</v>
      </c>
      <c r="U146" s="265">
        <f t="shared" si="16"/>
        <v>517027</v>
      </c>
      <c r="V146" s="601">
        <f t="shared" si="16"/>
        <v>531713</v>
      </c>
      <c r="W146" s="267">
        <f t="shared" si="16"/>
        <v>579762</v>
      </c>
      <c r="X146" s="265">
        <f t="shared" si="16"/>
        <v>586861</v>
      </c>
      <c r="Y146" s="265">
        <f t="shared" si="16"/>
        <v>609366</v>
      </c>
      <c r="Z146" s="265">
        <f t="shared" si="16"/>
        <v>683072</v>
      </c>
      <c r="AA146" s="265">
        <f t="shared" si="16"/>
        <v>725062</v>
      </c>
      <c r="AB146" s="265">
        <f t="shared" si="16"/>
        <v>743804</v>
      </c>
      <c r="AC146" s="265">
        <f t="shared" si="16"/>
        <v>759123</v>
      </c>
      <c r="AD146" s="265">
        <f t="shared" si="16"/>
        <v>777333</v>
      </c>
      <c r="AE146" s="265">
        <f t="shared" si="16"/>
        <v>803492</v>
      </c>
      <c r="AF146" s="601">
        <f t="shared" si="16"/>
        <v>1059817</v>
      </c>
      <c r="AG146" s="267">
        <f t="shared" si="16"/>
        <v>1071429</v>
      </c>
      <c r="AH146" s="265">
        <f t="shared" si="16"/>
        <v>1106763</v>
      </c>
      <c r="AI146" s="265">
        <f t="shared" si="16"/>
        <v>1130476</v>
      </c>
      <c r="AJ146" s="265">
        <f t="shared" si="16"/>
        <v>1139299</v>
      </c>
      <c r="AK146" s="265">
        <f t="shared" si="16"/>
        <v>1193929</v>
      </c>
      <c r="AL146" s="265">
        <f t="shared" si="16"/>
        <v>1265831</v>
      </c>
      <c r="AM146" s="265">
        <f>+AM144+AL146</f>
        <v>1300594</v>
      </c>
      <c r="AN146" s="265">
        <f>+AN144+AM146</f>
        <v>1364366.81</v>
      </c>
      <c r="AO146" s="265">
        <f t="shared" si="16"/>
        <v>1378882.81</v>
      </c>
      <c r="AP146" s="601">
        <f>+AP144+AO146</f>
        <v>1387759.81</v>
      </c>
      <c r="AQ146" s="267">
        <f t="shared" si="16"/>
        <v>1397784.81</v>
      </c>
      <c r="AR146" s="265">
        <f t="shared" si="16"/>
        <v>1516318.81</v>
      </c>
      <c r="AS146" s="265">
        <f t="shared" si="16"/>
        <v>1665925.81</v>
      </c>
      <c r="AT146" s="265">
        <f t="shared" si="16"/>
        <v>1693155.81</v>
      </c>
      <c r="AU146" s="265">
        <f t="shared" si="16"/>
        <v>1777636.81</v>
      </c>
      <c r="AV146" s="265">
        <f t="shared" si="16"/>
        <v>1821489.81</v>
      </c>
      <c r="AW146" s="265">
        <f t="shared" si="16"/>
        <v>2138354.81</v>
      </c>
      <c r="AX146" s="268">
        <f>+AX144+AW146</f>
        <v>2163654.81</v>
      </c>
      <c r="AY146" s="269">
        <f t="shared" si="16"/>
        <v>2197264.81</v>
      </c>
      <c r="AZ146" s="601">
        <f t="shared" si="16"/>
        <v>2214244.81</v>
      </c>
      <c r="BA146" s="267">
        <f t="shared" si="16"/>
        <v>2334594.81</v>
      </c>
      <c r="BB146" s="265">
        <f t="shared" si="16"/>
        <v>2353774.81</v>
      </c>
      <c r="BC146" s="265">
        <f t="shared" si="16"/>
        <v>2364574.81</v>
      </c>
      <c r="BD146" s="265">
        <f t="shared" si="16"/>
        <v>2375754.81</v>
      </c>
      <c r="BE146" s="265">
        <f t="shared" si="16"/>
        <v>2958254.81</v>
      </c>
      <c r="BF146" s="265">
        <f t="shared" si="16"/>
        <v>2976134.81</v>
      </c>
      <c r="BG146" s="265">
        <f t="shared" si="16"/>
        <v>2986834.81</v>
      </c>
      <c r="BH146" s="265">
        <f t="shared" si="16"/>
        <v>3003664.81</v>
      </c>
      <c r="BI146" s="265">
        <f t="shared" si="16"/>
        <v>3012664.81</v>
      </c>
      <c r="BJ146" s="265">
        <f t="shared" si="16"/>
        <v>3103544.81</v>
      </c>
      <c r="BK146" s="265">
        <f t="shared" si="16"/>
        <v>3116644.81</v>
      </c>
      <c r="BL146" s="265">
        <f t="shared" si="16"/>
        <v>3142224.81</v>
      </c>
      <c r="BM146" s="265">
        <f t="shared" si="16"/>
        <v>3150724.81</v>
      </c>
      <c r="BN146" s="265">
        <f>+BN144+BM146</f>
        <v>3162404.81</v>
      </c>
      <c r="BO146" s="265">
        <f t="shared" si="16"/>
        <v>3185854.81</v>
      </c>
      <c r="BP146" s="265">
        <f t="shared" ref="BP146:BS146" si="17">+BP144+BO146</f>
        <v>3200244.81</v>
      </c>
      <c r="BQ146" s="265">
        <f t="shared" si="17"/>
        <v>3457944.81</v>
      </c>
      <c r="BR146" s="265">
        <f>+BR144+BQ146</f>
        <v>3476324.81</v>
      </c>
      <c r="BS146" s="265">
        <f t="shared" si="17"/>
        <v>3498124.81</v>
      </c>
      <c r="BT146" s="601">
        <f>+BT144+BS146</f>
        <v>3512704.81</v>
      </c>
      <c r="BU146" s="267">
        <f>+BU144+BT146</f>
        <v>3522004.81</v>
      </c>
      <c r="BV146" s="265">
        <f>+BV144+BU146</f>
        <v>3537034.81</v>
      </c>
      <c r="BW146" s="265">
        <f>+BW144+BV146</f>
        <v>3554834.81</v>
      </c>
      <c r="BX146" s="265">
        <f t="shared" ref="BX146:CA146" si="18">+BX144+BW146</f>
        <v>3638814.81</v>
      </c>
      <c r="BY146" s="265">
        <f>+BY144+BX146</f>
        <v>3661214.81</v>
      </c>
      <c r="BZ146" s="265">
        <f t="shared" si="18"/>
        <v>3676594.81</v>
      </c>
      <c r="CA146" s="265">
        <f t="shared" si="18"/>
        <v>3687294.81</v>
      </c>
      <c r="CB146" s="265">
        <f>+CB144+CA146</f>
        <v>3699174.81</v>
      </c>
      <c r="CC146" s="265">
        <f>+CC144+CB146</f>
        <v>4213934.8100000005</v>
      </c>
      <c r="CD146" s="270" t="s">
        <v>437</v>
      </c>
      <c r="CE146" s="270" t="s">
        <v>437</v>
      </c>
      <c r="CF146" s="24"/>
    </row>
    <row r="147" spans="1:84" ht="14.25" customHeight="1" x14ac:dyDescent="0.4">
      <c r="A147" s="200" t="s">
        <v>212</v>
      </c>
      <c r="B147" s="201"/>
      <c r="C147" s="271"/>
      <c r="D147" s="261"/>
      <c r="E147" s="261"/>
      <c r="F147" s="261"/>
      <c r="G147" s="261"/>
      <c r="H147" s="261"/>
      <c r="I147" s="261"/>
      <c r="J147" s="261"/>
      <c r="K147" s="261"/>
      <c r="L147" s="262"/>
      <c r="M147" s="261"/>
      <c r="N147" s="261"/>
      <c r="O147" s="261"/>
      <c r="P147" s="261"/>
      <c r="Q147" s="261"/>
      <c r="R147" s="261"/>
      <c r="S147" s="261"/>
      <c r="T147" s="261"/>
      <c r="U147" s="261"/>
      <c r="V147" s="261"/>
      <c r="W147" s="261"/>
      <c r="X147" s="261"/>
      <c r="Y147" s="261"/>
      <c r="Z147" s="261"/>
      <c r="AA147" s="261"/>
      <c r="AB147" s="261"/>
      <c r="AC147" s="261"/>
      <c r="AD147" s="261"/>
      <c r="AE147" s="261"/>
      <c r="AF147" s="261"/>
      <c r="AG147" s="261"/>
      <c r="AH147" s="261"/>
      <c r="AI147" s="261"/>
      <c r="AJ147" s="261"/>
      <c r="AK147" s="261"/>
      <c r="AL147" s="261"/>
      <c r="AM147" s="261"/>
      <c r="AN147" s="261"/>
      <c r="AO147" s="261"/>
      <c r="AP147" s="261"/>
      <c r="AQ147" s="261"/>
      <c r="AR147" s="261"/>
      <c r="AS147" s="261"/>
      <c r="AT147" s="261"/>
      <c r="AU147" s="261"/>
      <c r="AV147" s="261"/>
      <c r="AW147" s="271"/>
      <c r="AX147" s="261"/>
      <c r="AY147" s="263"/>
      <c r="AZ147" s="261"/>
      <c r="BA147" s="261"/>
      <c r="BB147" s="261"/>
      <c r="BC147" s="261"/>
      <c r="BD147" s="261"/>
      <c r="BE147" s="261"/>
      <c r="BF147" s="261"/>
      <c r="BG147" s="261"/>
      <c r="BH147" s="261"/>
      <c r="BI147" s="261"/>
      <c r="BJ147" s="261"/>
      <c r="BK147" s="261"/>
      <c r="BL147" s="261"/>
      <c r="BM147" s="261"/>
      <c r="BN147" s="261"/>
      <c r="BO147" s="261"/>
      <c r="BP147" s="261"/>
      <c r="BQ147" s="261"/>
      <c r="BR147" s="261"/>
      <c r="BS147" s="261"/>
      <c r="BT147" s="261"/>
      <c r="BU147" s="261"/>
      <c r="BV147" s="261"/>
      <c r="BW147" s="261"/>
      <c r="BX147" s="261"/>
      <c r="BY147" s="261"/>
      <c r="BZ147" s="261"/>
      <c r="CA147" s="261"/>
      <c r="CB147" s="261"/>
      <c r="CC147" s="261"/>
      <c r="CD147" s="254"/>
      <c r="CE147" s="254"/>
      <c r="CF147" s="24"/>
    </row>
    <row r="148" spans="1:84" ht="14.25" customHeight="1" x14ac:dyDescent="0.4">
      <c r="A148" s="739" t="s">
        <v>438</v>
      </c>
      <c r="B148" s="740"/>
      <c r="C148" s="272">
        <f>+C144/310</f>
        <v>0</v>
      </c>
      <c r="D148" s="273">
        <f t="shared" ref="D148:F148" si="19">+D144/310</f>
        <v>0</v>
      </c>
      <c r="E148" s="273">
        <f t="shared" si="19"/>
        <v>0</v>
      </c>
      <c r="F148" s="273">
        <f t="shared" si="19"/>
        <v>0</v>
      </c>
      <c r="G148" s="273">
        <f>+G144/310</f>
        <v>0</v>
      </c>
      <c r="H148" s="273">
        <f>+H144/310</f>
        <v>14.796774193548387</v>
      </c>
      <c r="I148" s="273">
        <f t="shared" ref="I148:K148" si="20">+I144/310</f>
        <v>1.2903225806451613</v>
      </c>
      <c r="J148" s="273">
        <f t="shared" si="20"/>
        <v>25.8</v>
      </c>
      <c r="K148" s="273">
        <f t="shared" si="20"/>
        <v>11.770967741935484</v>
      </c>
      <c r="L148" s="274">
        <f>+L144/310</f>
        <v>51.683870967741939</v>
      </c>
      <c r="M148" s="275">
        <f t="shared" ref="M148:CA148" si="21">+M144/310</f>
        <v>17.738709677419354</v>
      </c>
      <c r="N148" s="273">
        <f t="shared" si="21"/>
        <v>674.4</v>
      </c>
      <c r="O148" s="273">
        <f t="shared" si="21"/>
        <v>11.751612903225807</v>
      </c>
      <c r="P148" s="273">
        <f t="shared" si="21"/>
        <v>4.0612903225806454</v>
      </c>
      <c r="Q148" s="273">
        <f t="shared" si="21"/>
        <v>46.206451612903223</v>
      </c>
      <c r="R148" s="273">
        <f t="shared" si="21"/>
        <v>13.780645161290323</v>
      </c>
      <c r="S148" s="273">
        <f t="shared" si="21"/>
        <v>5.9741935483870972</v>
      </c>
      <c r="T148" s="273">
        <f t="shared" si="21"/>
        <v>115.31612903225806</v>
      </c>
      <c r="U148" s="273">
        <f t="shared" si="21"/>
        <v>673.25806451612902</v>
      </c>
      <c r="V148" s="274">
        <f t="shared" si="21"/>
        <v>47.374193548387098</v>
      </c>
      <c r="W148" s="275">
        <f t="shared" si="21"/>
        <v>154.99677419354839</v>
      </c>
      <c r="X148" s="273">
        <f t="shared" si="21"/>
        <v>22.9</v>
      </c>
      <c r="Y148" s="273">
        <f t="shared" si="21"/>
        <v>72.596774193548384</v>
      </c>
      <c r="Z148" s="273">
        <f>+Z144/310</f>
        <v>237.76129032258063</v>
      </c>
      <c r="AA148" s="273">
        <f t="shared" si="21"/>
        <v>135.45161290322579</v>
      </c>
      <c r="AB148" s="273">
        <f>+AB144/310</f>
        <v>60.458064516129035</v>
      </c>
      <c r="AC148" s="273">
        <f t="shared" si="21"/>
        <v>49.416129032258063</v>
      </c>
      <c r="AD148" s="273">
        <f t="shared" si="21"/>
        <v>58.741935483870968</v>
      </c>
      <c r="AE148" s="273">
        <f t="shared" si="21"/>
        <v>84.383870967741942</v>
      </c>
      <c r="AF148" s="274">
        <f t="shared" si="21"/>
        <v>826.85483870967744</v>
      </c>
      <c r="AG148" s="275">
        <f t="shared" si="21"/>
        <v>37.458064516129035</v>
      </c>
      <c r="AH148" s="273">
        <f t="shared" si="21"/>
        <v>113.98064516129033</v>
      </c>
      <c r="AI148" s="273">
        <f t="shared" si="21"/>
        <v>76.49354838709678</v>
      </c>
      <c r="AJ148" s="273">
        <f t="shared" si="21"/>
        <v>28.461290322580645</v>
      </c>
      <c r="AK148" s="273">
        <f t="shared" si="21"/>
        <v>176.2258064516129</v>
      </c>
      <c r="AL148" s="273">
        <f t="shared" si="21"/>
        <v>231.94193548387096</v>
      </c>
      <c r="AM148" s="273">
        <f t="shared" si="21"/>
        <v>112.13870967741936</v>
      </c>
      <c r="AN148" s="273">
        <f t="shared" si="21"/>
        <v>205.71874193548405</v>
      </c>
      <c r="AO148" s="273">
        <f t="shared" si="21"/>
        <v>46.825806451612905</v>
      </c>
      <c r="AP148" s="274">
        <f t="shared" si="21"/>
        <v>28.635483870967743</v>
      </c>
      <c r="AQ148" s="275">
        <f t="shared" si="21"/>
        <v>32.338709677419352</v>
      </c>
      <c r="AR148" s="273">
        <f t="shared" si="21"/>
        <v>382.36774193548388</v>
      </c>
      <c r="AS148" s="273">
        <f t="shared" si="21"/>
        <v>482.60322580645169</v>
      </c>
      <c r="AT148" s="273">
        <f t="shared" si="21"/>
        <v>87.838709677419359</v>
      </c>
      <c r="AU148" s="273">
        <f t="shared" si="21"/>
        <v>272.51935483870966</v>
      </c>
      <c r="AV148" s="273">
        <f t="shared" si="21"/>
        <v>141.46129032258065</v>
      </c>
      <c r="AW148" s="273">
        <f t="shared" si="21"/>
        <v>1022.1451612903226</v>
      </c>
      <c r="AX148" s="276">
        <f t="shared" si="21"/>
        <v>81.612903225806448</v>
      </c>
      <c r="AY148" s="277">
        <f t="shared" si="21"/>
        <v>108.41935483870968</v>
      </c>
      <c r="AZ148" s="274">
        <f t="shared" si="21"/>
        <v>54.774193548387096</v>
      </c>
      <c r="BA148" s="275">
        <f t="shared" si="21"/>
        <v>388.22580645161293</v>
      </c>
      <c r="BB148" s="273">
        <f t="shared" si="21"/>
        <v>61.87096774193548</v>
      </c>
      <c r="BC148" s="273">
        <f t="shared" si="21"/>
        <v>34.838709677419352</v>
      </c>
      <c r="BD148" s="273">
        <f t="shared" si="21"/>
        <v>36.064516129032256</v>
      </c>
      <c r="BE148" s="273">
        <f t="shared" si="21"/>
        <v>1879.0322580645161</v>
      </c>
      <c r="BF148" s="273">
        <f t="shared" si="21"/>
        <v>57.677419354838712</v>
      </c>
      <c r="BG148" s="273">
        <f t="shared" si="21"/>
        <v>34.516129032258064</v>
      </c>
      <c r="BH148" s="273">
        <f t="shared" si="21"/>
        <v>54.29032258064516</v>
      </c>
      <c r="BI148" s="273">
        <f t="shared" si="21"/>
        <v>29.032258064516128</v>
      </c>
      <c r="BJ148" s="274">
        <f t="shared" si="21"/>
        <v>293.16129032258067</v>
      </c>
      <c r="BK148" s="275">
        <f t="shared" si="21"/>
        <v>42.258064516129032</v>
      </c>
      <c r="BL148" s="273">
        <f t="shared" si="21"/>
        <v>82.516129032258064</v>
      </c>
      <c r="BM148" s="273">
        <f t="shared" si="21"/>
        <v>27.419354838709676</v>
      </c>
      <c r="BN148" s="273">
        <f t="shared" si="21"/>
        <v>37.677419354838712</v>
      </c>
      <c r="BO148" s="273">
        <f t="shared" si="21"/>
        <v>75.645161290322577</v>
      </c>
      <c r="BP148" s="273">
        <f t="shared" si="21"/>
        <v>46.41935483870968</v>
      </c>
      <c r="BQ148" s="273">
        <f t="shared" si="21"/>
        <v>831.29032258064512</v>
      </c>
      <c r="BR148" s="273">
        <f t="shared" si="21"/>
        <v>59.29032258064516</v>
      </c>
      <c r="BS148" s="273">
        <f t="shared" si="21"/>
        <v>70.322580645161295</v>
      </c>
      <c r="BT148" s="274">
        <f t="shared" si="21"/>
        <v>47.032258064516128</v>
      </c>
      <c r="BU148" s="275">
        <f t="shared" si="21"/>
        <v>30</v>
      </c>
      <c r="BV148" s="273">
        <f t="shared" si="21"/>
        <v>48.483870967741936</v>
      </c>
      <c r="BW148" s="273">
        <f t="shared" si="21"/>
        <v>57.41935483870968</v>
      </c>
      <c r="BX148" s="273">
        <f t="shared" si="21"/>
        <v>270.90322580645159</v>
      </c>
      <c r="BY148" s="273">
        <f t="shared" si="21"/>
        <v>72.258064516129039</v>
      </c>
      <c r="BZ148" s="273">
        <f t="shared" si="21"/>
        <v>49.612903225806448</v>
      </c>
      <c r="CA148" s="273">
        <f t="shared" si="21"/>
        <v>34.516129032258064</v>
      </c>
      <c r="CB148" s="273">
        <f t="shared" ref="CB148:CE148" si="22">+CB144/310</f>
        <v>38.322580645161288</v>
      </c>
      <c r="CC148" s="273">
        <f t="shared" si="22"/>
        <v>1660.516129032258</v>
      </c>
      <c r="CD148" s="278">
        <f t="shared" si="22"/>
        <v>13551.934870967743</v>
      </c>
      <c r="CE148" s="278">
        <f t="shared" si="22"/>
        <v>13913.963903225807</v>
      </c>
    </row>
    <row r="149" spans="1:84" ht="14.25" customHeight="1" x14ac:dyDescent="0.4">
      <c r="A149" s="741" t="s">
        <v>439</v>
      </c>
      <c r="B149" s="742"/>
      <c r="C149" s="275">
        <f>+C146/310</f>
        <v>0</v>
      </c>
      <c r="D149" s="275">
        <f>+D146/310</f>
        <v>0</v>
      </c>
      <c r="E149" s="275">
        <f t="shared" ref="E149:G149" si="23">+E146/310</f>
        <v>0</v>
      </c>
      <c r="F149" s="275">
        <f t="shared" si="23"/>
        <v>0</v>
      </c>
      <c r="G149" s="275">
        <f t="shared" si="23"/>
        <v>0</v>
      </c>
      <c r="H149" s="275">
        <f>+H146/310</f>
        <v>14.796774193548387</v>
      </c>
      <c r="I149" s="275">
        <f>+I146/310</f>
        <v>16.087096774193547</v>
      </c>
      <c r="J149" s="275">
        <f t="shared" ref="J149:AV149" si="24">+J146/310</f>
        <v>41.887096774193552</v>
      </c>
      <c r="K149" s="275">
        <f t="shared" si="24"/>
        <v>53.658064516129031</v>
      </c>
      <c r="L149" s="279">
        <f>+L146/310</f>
        <v>105.34193548387097</v>
      </c>
      <c r="M149" s="272">
        <f t="shared" si="24"/>
        <v>123.08064516129032</v>
      </c>
      <c r="N149" s="275">
        <f t="shared" si="24"/>
        <v>797.48064516129034</v>
      </c>
      <c r="O149" s="275">
        <f t="shared" si="24"/>
        <v>809.23225806451615</v>
      </c>
      <c r="P149" s="275">
        <f t="shared" si="24"/>
        <v>813.29354838709673</v>
      </c>
      <c r="Q149" s="275">
        <f t="shared" si="24"/>
        <v>859.5</v>
      </c>
      <c r="R149" s="275">
        <f>+R146/310</f>
        <v>873.28064516129029</v>
      </c>
      <c r="S149" s="275">
        <f t="shared" si="24"/>
        <v>879.25483870967741</v>
      </c>
      <c r="T149" s="275">
        <f t="shared" si="24"/>
        <v>994.57096774193553</v>
      </c>
      <c r="U149" s="275">
        <f t="shared" si="24"/>
        <v>1667.8290322580644</v>
      </c>
      <c r="V149" s="274">
        <f t="shared" si="24"/>
        <v>1715.2032258064517</v>
      </c>
      <c r="W149" s="275">
        <f t="shared" si="24"/>
        <v>1870.2</v>
      </c>
      <c r="X149" s="275">
        <f t="shared" si="24"/>
        <v>1893.1</v>
      </c>
      <c r="Y149" s="275">
        <f t="shared" si="24"/>
        <v>1965.6967741935484</v>
      </c>
      <c r="Z149" s="275">
        <f t="shared" si="24"/>
        <v>2203.4580645161291</v>
      </c>
      <c r="AA149" s="275">
        <f t="shared" si="24"/>
        <v>2338.9096774193549</v>
      </c>
      <c r="AB149" s="275">
        <f t="shared" si="24"/>
        <v>2399.367741935484</v>
      </c>
      <c r="AC149" s="275">
        <f t="shared" si="24"/>
        <v>2448.7838709677421</v>
      </c>
      <c r="AD149" s="275">
        <f t="shared" si="24"/>
        <v>2507.5258064516129</v>
      </c>
      <c r="AE149" s="275">
        <f t="shared" si="24"/>
        <v>2591.9096774193549</v>
      </c>
      <c r="AF149" s="274">
        <f t="shared" si="24"/>
        <v>3418.7645161290325</v>
      </c>
      <c r="AG149" s="275">
        <f t="shared" si="24"/>
        <v>3456.2225806451611</v>
      </c>
      <c r="AH149" s="275">
        <f t="shared" si="24"/>
        <v>3570.2032258064514</v>
      </c>
      <c r="AI149" s="275">
        <f t="shared" si="24"/>
        <v>3646.6967741935482</v>
      </c>
      <c r="AJ149" s="275">
        <f t="shared" si="24"/>
        <v>3675.1580645161289</v>
      </c>
      <c r="AK149" s="275">
        <f t="shared" si="24"/>
        <v>3851.383870967742</v>
      </c>
      <c r="AL149" s="275">
        <f t="shared" si="24"/>
        <v>4083.3258064516131</v>
      </c>
      <c r="AM149" s="275">
        <f t="shared" si="24"/>
        <v>4195.4645161290318</v>
      </c>
      <c r="AN149" s="275">
        <f t="shared" si="24"/>
        <v>4401.1832580645159</v>
      </c>
      <c r="AO149" s="275">
        <f t="shared" si="24"/>
        <v>4448.009064516129</v>
      </c>
      <c r="AP149" s="279">
        <f t="shared" si="24"/>
        <v>4476.6445483870966</v>
      </c>
      <c r="AQ149" s="272">
        <f t="shared" si="24"/>
        <v>4508.9832580645161</v>
      </c>
      <c r="AR149" s="275">
        <f t="shared" si="24"/>
        <v>4891.3510000000006</v>
      </c>
      <c r="AS149" s="275">
        <f t="shared" si="24"/>
        <v>5373.9542258064521</v>
      </c>
      <c r="AT149" s="275">
        <f t="shared" si="24"/>
        <v>5461.7929354838716</v>
      </c>
      <c r="AU149" s="275">
        <f t="shared" si="24"/>
        <v>5734.3122903225812</v>
      </c>
      <c r="AV149" s="275">
        <f t="shared" si="24"/>
        <v>5875.773580645161</v>
      </c>
      <c r="AW149" s="275">
        <f>+AW146/310</f>
        <v>6897.9187419354839</v>
      </c>
      <c r="AX149" s="279">
        <f t="shared" ref="AX149:CB149" si="25">+AX146/310</f>
        <v>6979.5316451612907</v>
      </c>
      <c r="AY149" s="277">
        <f t="shared" si="25"/>
        <v>7087.951</v>
      </c>
      <c r="AZ149" s="274">
        <f t="shared" si="25"/>
        <v>7142.7251935483873</v>
      </c>
      <c r="BA149" s="275">
        <f t="shared" si="25"/>
        <v>7530.951</v>
      </c>
      <c r="BB149" s="275">
        <f>+BB146/310</f>
        <v>7592.8219677419356</v>
      </c>
      <c r="BC149" s="275">
        <f t="shared" si="25"/>
        <v>7627.6606774193551</v>
      </c>
      <c r="BD149" s="275">
        <f t="shared" si="25"/>
        <v>7663.7251935483873</v>
      </c>
      <c r="BE149" s="275">
        <f t="shared" si="25"/>
        <v>9542.7574516129025</v>
      </c>
      <c r="BF149" s="275">
        <f t="shared" si="25"/>
        <v>9600.4348709677415</v>
      </c>
      <c r="BG149" s="275">
        <f t="shared" si="25"/>
        <v>9634.9510000000009</v>
      </c>
      <c r="BH149" s="275">
        <f t="shared" si="25"/>
        <v>9689.2413225806449</v>
      </c>
      <c r="BI149" s="275">
        <f t="shared" si="25"/>
        <v>9718.2735806451619</v>
      </c>
      <c r="BJ149" s="274">
        <f t="shared" si="25"/>
        <v>10011.434870967742</v>
      </c>
      <c r="BK149" s="275">
        <f t="shared" si="25"/>
        <v>10053.69293548387</v>
      </c>
      <c r="BL149" s="275">
        <f t="shared" si="25"/>
        <v>10136.20906451613</v>
      </c>
      <c r="BM149" s="275">
        <f t="shared" si="25"/>
        <v>10163.628419354838</v>
      </c>
      <c r="BN149" s="275">
        <f t="shared" si="25"/>
        <v>10201.305838709677</v>
      </c>
      <c r="BO149" s="275">
        <f t="shared" si="25"/>
        <v>10276.951000000001</v>
      </c>
      <c r="BP149" s="275">
        <f t="shared" si="25"/>
        <v>10323.370354838709</v>
      </c>
      <c r="BQ149" s="275">
        <f t="shared" si="25"/>
        <v>11154.660677419355</v>
      </c>
      <c r="BR149" s="275">
        <f t="shared" si="25"/>
        <v>11213.951000000001</v>
      </c>
      <c r="BS149" s="275">
        <f t="shared" si="25"/>
        <v>11284.273580645162</v>
      </c>
      <c r="BT149" s="274">
        <f t="shared" si="25"/>
        <v>11331.305838709677</v>
      </c>
      <c r="BU149" s="275">
        <f t="shared" si="25"/>
        <v>11361.305838709677</v>
      </c>
      <c r="BV149" s="275">
        <f t="shared" si="25"/>
        <v>11409.78970967742</v>
      </c>
      <c r="BW149" s="275">
        <f t="shared" si="25"/>
        <v>11467.20906451613</v>
      </c>
      <c r="BX149" s="275">
        <f t="shared" si="25"/>
        <v>11738.112290322581</v>
      </c>
      <c r="BY149" s="275">
        <f t="shared" si="25"/>
        <v>11810.370354838709</v>
      </c>
      <c r="BZ149" s="275">
        <f>+BZ146/310</f>
        <v>11859.983258064516</v>
      </c>
      <c r="CA149" s="275">
        <f t="shared" si="25"/>
        <v>11894.499387096774</v>
      </c>
      <c r="CB149" s="275">
        <f t="shared" si="25"/>
        <v>11932.821967741937</v>
      </c>
      <c r="CC149" s="275">
        <f>+CC146/310</f>
        <v>13593.338096774196</v>
      </c>
      <c r="CD149" s="280" t="s">
        <v>437</v>
      </c>
      <c r="CE149" s="280" t="s">
        <v>437</v>
      </c>
    </row>
    <row r="150" spans="1:84" ht="14.25" customHeight="1" x14ac:dyDescent="0.4">
      <c r="A150" s="743" t="s">
        <v>440</v>
      </c>
      <c r="B150" s="744"/>
      <c r="C150" s="281"/>
      <c r="D150" s="282"/>
      <c r="E150" s="281"/>
      <c r="F150" s="282"/>
      <c r="G150" s="281"/>
      <c r="H150" s="282"/>
      <c r="I150" s="281"/>
      <c r="J150" s="282"/>
      <c r="K150" s="281"/>
      <c r="L150" s="283"/>
      <c r="M150" s="284"/>
      <c r="N150" s="282"/>
      <c r="O150" s="281"/>
      <c r="P150" s="282"/>
      <c r="Q150" s="281"/>
      <c r="R150" s="282"/>
      <c r="S150" s="281"/>
      <c r="T150" s="282"/>
      <c r="U150" s="281"/>
      <c r="V150" s="285"/>
      <c r="W150" s="281"/>
      <c r="X150" s="281"/>
      <c r="Y150" s="282"/>
      <c r="Z150" s="281"/>
      <c r="AA150" s="282"/>
      <c r="AB150" s="281"/>
      <c r="AC150" s="282"/>
      <c r="AD150" s="281"/>
      <c r="AE150" s="282"/>
      <c r="AF150" s="285"/>
      <c r="AG150" s="281"/>
      <c r="AH150" s="281"/>
      <c r="AI150" s="282"/>
      <c r="AJ150" s="281"/>
      <c r="AK150" s="282"/>
      <c r="AL150" s="281"/>
      <c r="AM150" s="282"/>
      <c r="AN150" s="281"/>
      <c r="AO150" s="282"/>
      <c r="AP150" s="286"/>
      <c r="AQ150" s="284"/>
      <c r="AR150" s="281"/>
      <c r="AS150" s="282"/>
      <c r="AT150" s="281"/>
      <c r="AU150" s="282"/>
      <c r="AV150" s="281"/>
      <c r="AW150" s="281"/>
      <c r="AX150" s="283"/>
      <c r="AY150" s="287"/>
      <c r="AZ150" s="285"/>
      <c r="BA150" s="281"/>
      <c r="BB150" s="282"/>
      <c r="BC150" s="281"/>
      <c r="BD150" s="282"/>
      <c r="BE150" s="281"/>
      <c r="BF150" s="282"/>
      <c r="BG150" s="281"/>
      <c r="BH150" s="282"/>
      <c r="BI150" s="281"/>
      <c r="BJ150" s="285"/>
      <c r="BK150" s="281"/>
      <c r="BL150" s="282"/>
      <c r="BM150" s="281"/>
      <c r="BN150" s="282"/>
      <c r="BO150" s="281"/>
      <c r="BP150" s="282"/>
      <c r="BQ150" s="281"/>
      <c r="BR150" s="282"/>
      <c r="BS150" s="281"/>
      <c r="BT150" s="285"/>
      <c r="BU150" s="281"/>
      <c r="BV150" s="282"/>
      <c r="BW150" s="281"/>
      <c r="BX150" s="282"/>
      <c r="BY150" s="281"/>
      <c r="BZ150" s="282"/>
      <c r="CA150" s="282"/>
      <c r="CB150" s="281"/>
      <c r="CC150" s="282"/>
      <c r="CD150" s="51" t="s">
        <v>441</v>
      </c>
      <c r="CE150" s="51" t="s">
        <v>441</v>
      </c>
    </row>
    <row r="151" spans="1:84" ht="14.25" customHeight="1" x14ac:dyDescent="0.4">
      <c r="A151" s="745"/>
      <c r="B151" s="746"/>
      <c r="C151" s="288"/>
      <c r="D151" s="288"/>
      <c r="E151" s="288"/>
      <c r="F151" s="288"/>
      <c r="G151" s="288"/>
      <c r="H151" s="288"/>
      <c r="I151" s="288"/>
      <c r="J151" s="288"/>
      <c r="K151" s="288"/>
      <c r="L151" s="288"/>
      <c r="M151" s="288"/>
      <c r="N151" s="288"/>
      <c r="O151" s="288"/>
      <c r="P151" s="288"/>
      <c r="Q151" s="288"/>
      <c r="R151" s="288"/>
      <c r="S151" s="288"/>
      <c r="T151" s="288"/>
      <c r="U151" s="288"/>
      <c r="V151" s="288"/>
      <c r="W151" s="288"/>
      <c r="X151" s="288"/>
      <c r="Y151" s="288"/>
      <c r="Z151" s="288"/>
      <c r="AA151" s="288"/>
      <c r="AB151" s="288"/>
      <c r="AC151" s="288"/>
      <c r="AD151" s="288"/>
      <c r="AE151" s="288"/>
      <c r="AF151" s="288"/>
      <c r="AG151" s="288"/>
      <c r="AH151" s="288"/>
      <c r="AI151" s="288"/>
      <c r="AJ151" s="288"/>
      <c r="AK151" s="288"/>
      <c r="AL151" s="288"/>
      <c r="AM151" s="288"/>
      <c r="AN151" s="288"/>
      <c r="AO151" s="288"/>
      <c r="AP151" s="288"/>
      <c r="AQ151" s="288"/>
      <c r="AR151" s="288"/>
      <c r="AS151" s="288"/>
      <c r="AT151" s="288"/>
      <c r="AU151" s="288"/>
      <c r="AV151" s="288"/>
      <c r="AW151" s="288"/>
      <c r="AX151" s="288"/>
      <c r="AY151" s="289"/>
      <c r="AZ151" s="288"/>
      <c r="BA151" s="288"/>
      <c r="BB151" s="288"/>
      <c r="BC151" s="288"/>
      <c r="BD151" s="288"/>
      <c r="BE151" s="288"/>
      <c r="BF151" s="288"/>
      <c r="BG151" s="288"/>
      <c r="BH151" s="288"/>
      <c r="BI151" s="288"/>
      <c r="BJ151" s="288"/>
      <c r="BK151" s="288"/>
      <c r="BL151" s="288"/>
      <c r="BM151" s="288"/>
      <c r="BN151" s="288"/>
      <c r="BO151" s="288"/>
      <c r="BP151" s="288"/>
      <c r="BQ151" s="288"/>
      <c r="BR151" s="288"/>
      <c r="BS151" s="288"/>
      <c r="BT151" s="288"/>
      <c r="BU151" s="288"/>
      <c r="BV151" s="288"/>
      <c r="BW151" s="288"/>
      <c r="BX151" s="288"/>
      <c r="BY151" s="288"/>
      <c r="BZ151" s="288"/>
      <c r="CA151" s="288"/>
      <c r="CB151" s="288"/>
      <c r="CC151" s="288"/>
      <c r="CD151" s="290"/>
      <c r="CE151" s="290"/>
    </row>
    <row r="152" spans="1:84" ht="14.25" customHeight="1" x14ac:dyDescent="0.4">
      <c r="A152" s="747" t="s">
        <v>442</v>
      </c>
      <c r="B152" s="748"/>
      <c r="C152" s="91"/>
      <c r="D152" s="91"/>
      <c r="E152" s="91"/>
      <c r="F152" s="91"/>
      <c r="G152" s="91"/>
      <c r="H152" s="91"/>
      <c r="I152" s="91"/>
      <c r="J152" s="91"/>
      <c r="K152" s="91"/>
      <c r="L152" s="91"/>
      <c r="M152" s="91"/>
      <c r="N152" s="91"/>
      <c r="O152" s="91"/>
      <c r="P152" s="91"/>
      <c r="Q152" s="91"/>
      <c r="R152" s="91"/>
      <c r="S152" s="91"/>
      <c r="T152" s="91"/>
      <c r="U152" s="91"/>
      <c r="V152" s="91"/>
      <c r="W152" s="91"/>
      <c r="X152" s="91"/>
      <c r="Y152" s="91"/>
      <c r="Z152" s="91"/>
      <c r="AA152" s="91"/>
      <c r="AB152" s="91"/>
      <c r="AC152" s="91"/>
      <c r="AD152" s="91"/>
      <c r="AE152" s="91"/>
      <c r="AF152" s="91"/>
      <c r="AG152" s="91"/>
      <c r="AH152" s="91"/>
      <c r="AI152" s="91"/>
      <c r="AJ152" s="91"/>
      <c r="AK152" s="91"/>
      <c r="AL152" s="91"/>
      <c r="AM152" s="91"/>
      <c r="AN152" s="91"/>
      <c r="AO152" s="91"/>
      <c r="AP152" s="91"/>
      <c r="AQ152" s="91"/>
      <c r="AR152" s="91"/>
      <c r="AS152" s="91"/>
      <c r="AT152" s="91"/>
      <c r="AU152" s="91"/>
      <c r="AV152" s="91"/>
      <c r="AW152" s="91"/>
      <c r="AX152" s="91"/>
      <c r="AY152" s="93"/>
      <c r="AZ152" s="91"/>
      <c r="BA152" s="91"/>
      <c r="BB152" s="91"/>
      <c r="BC152" s="91"/>
      <c r="BD152" s="91"/>
      <c r="BE152" s="91"/>
      <c r="BF152" s="91"/>
      <c r="BG152" s="91"/>
      <c r="BH152" s="91"/>
      <c r="BI152" s="91"/>
      <c r="BJ152" s="91"/>
      <c r="BK152" s="91"/>
      <c r="BL152" s="91"/>
      <c r="BM152" s="91"/>
      <c r="BN152" s="91"/>
      <c r="BO152" s="91"/>
      <c r="BP152" s="91"/>
      <c r="BQ152" s="91"/>
      <c r="BR152" s="91"/>
      <c r="BS152" s="91"/>
      <c r="BT152" s="91"/>
      <c r="BU152" s="91"/>
      <c r="BV152" s="91"/>
      <c r="BW152" s="91"/>
      <c r="BX152" s="91"/>
      <c r="BY152" s="91"/>
      <c r="BZ152" s="91"/>
      <c r="CA152" s="91"/>
      <c r="CB152" s="91"/>
      <c r="CC152" s="91"/>
      <c r="CD152" s="291">
        <v>289664.47399999999</v>
      </c>
      <c r="CE152" s="291">
        <v>289664.47399999999</v>
      </c>
    </row>
    <row r="153" spans="1:84" ht="14.25" customHeight="1" x14ac:dyDescent="0.4">
      <c r="A153" s="749" t="s">
        <v>443</v>
      </c>
      <c r="B153" s="750"/>
      <c r="C153" s="292">
        <v>992</v>
      </c>
      <c r="D153" s="273">
        <v>2050</v>
      </c>
      <c r="E153" s="273">
        <f>+E164/1000</f>
        <v>1860</v>
      </c>
      <c r="F153" s="273">
        <f t="shared" ref="F153:L153" si="26">+F164/1000</f>
        <v>1860</v>
      </c>
      <c r="G153" s="273">
        <f t="shared" si="26"/>
        <v>1860</v>
      </c>
      <c r="H153" s="273">
        <f>+H164/1000</f>
        <v>7223</v>
      </c>
      <c r="I153" s="273">
        <f t="shared" si="26"/>
        <v>10256.4</v>
      </c>
      <c r="J153" s="273">
        <f t="shared" si="26"/>
        <v>10256.4</v>
      </c>
      <c r="K153" s="273">
        <f t="shared" si="26"/>
        <v>19651.2</v>
      </c>
      <c r="L153" s="274">
        <f t="shared" si="26"/>
        <v>19651.2</v>
      </c>
      <c r="M153" s="299">
        <f>+M164/1000</f>
        <v>41058.26</v>
      </c>
      <c r="N153" s="293">
        <f>+N164/1000</f>
        <v>49290</v>
      </c>
      <c r="O153" s="293">
        <f t="shared" ref="O153:V153" si="27">+O164/1000</f>
        <v>49290</v>
      </c>
      <c r="P153" s="293">
        <f t="shared" si="27"/>
        <v>49290</v>
      </c>
      <c r="Q153" s="293">
        <f t="shared" si="27"/>
        <v>49290</v>
      </c>
      <c r="R153" s="293">
        <f t="shared" si="27"/>
        <v>49290</v>
      </c>
      <c r="S153" s="293">
        <f t="shared" si="27"/>
        <v>49290</v>
      </c>
      <c r="T153" s="293">
        <f t="shared" si="27"/>
        <v>49290</v>
      </c>
      <c r="U153" s="293">
        <f t="shared" si="27"/>
        <v>49290</v>
      </c>
      <c r="V153" s="293">
        <f t="shared" si="27"/>
        <v>49290</v>
      </c>
      <c r="W153" s="592">
        <f>+W164/1000</f>
        <v>58078.5</v>
      </c>
      <c r="X153" s="293">
        <f>+X164/1000</f>
        <v>61008</v>
      </c>
      <c r="Y153" s="293">
        <f t="shared" ref="Y153:CB153" si="28">+Y164/1000</f>
        <v>61008</v>
      </c>
      <c r="Z153" s="293">
        <f t="shared" si="28"/>
        <v>61008</v>
      </c>
      <c r="AA153" s="293">
        <f t="shared" si="28"/>
        <v>61008</v>
      </c>
      <c r="AB153" s="293">
        <f t="shared" si="28"/>
        <v>61008</v>
      </c>
      <c r="AC153" s="293">
        <f t="shared" si="28"/>
        <v>61008</v>
      </c>
      <c r="AD153" s="293">
        <f t="shared" si="28"/>
        <v>61008</v>
      </c>
      <c r="AE153" s="293">
        <f t="shared" si="28"/>
        <v>61008</v>
      </c>
      <c r="AF153" s="274">
        <f t="shared" si="28"/>
        <v>61008</v>
      </c>
      <c r="AG153" s="299">
        <f t="shared" si="28"/>
        <v>61008</v>
      </c>
      <c r="AH153" s="293">
        <f t="shared" si="28"/>
        <v>61008</v>
      </c>
      <c r="AI153" s="293">
        <f t="shared" si="28"/>
        <v>61008</v>
      </c>
      <c r="AJ153" s="293">
        <f t="shared" si="28"/>
        <v>61008</v>
      </c>
      <c r="AK153" s="293">
        <f t="shared" si="28"/>
        <v>61008</v>
      </c>
      <c r="AL153" s="293">
        <f t="shared" si="28"/>
        <v>61008</v>
      </c>
      <c r="AM153" s="293">
        <f t="shared" si="28"/>
        <v>61008</v>
      </c>
      <c r="AN153" s="293">
        <f t="shared" si="28"/>
        <v>61008</v>
      </c>
      <c r="AO153" s="293">
        <f t="shared" si="28"/>
        <v>61008</v>
      </c>
      <c r="AP153" s="274">
        <f t="shared" si="28"/>
        <v>61008</v>
      </c>
      <c r="AQ153" s="299">
        <f t="shared" si="28"/>
        <v>61008</v>
      </c>
      <c r="AR153" s="293">
        <f t="shared" si="28"/>
        <v>61008</v>
      </c>
      <c r="AS153" s="293">
        <f t="shared" si="28"/>
        <v>61008</v>
      </c>
      <c r="AT153" s="293">
        <f t="shared" si="28"/>
        <v>61008</v>
      </c>
      <c r="AU153" s="293">
        <f t="shared" si="28"/>
        <v>61008</v>
      </c>
      <c r="AV153" s="293">
        <f t="shared" si="28"/>
        <v>61008</v>
      </c>
      <c r="AW153" s="293">
        <f t="shared" si="28"/>
        <v>61008</v>
      </c>
      <c r="AX153" s="294">
        <f t="shared" si="28"/>
        <v>61008</v>
      </c>
      <c r="AY153" s="295">
        <f t="shared" si="28"/>
        <v>61008</v>
      </c>
      <c r="AZ153" s="274">
        <f t="shared" si="28"/>
        <v>61008</v>
      </c>
      <c r="BA153" s="299">
        <f t="shared" si="28"/>
        <v>61008</v>
      </c>
      <c r="BB153" s="293">
        <f t="shared" si="28"/>
        <v>61008</v>
      </c>
      <c r="BC153" s="293">
        <f t="shared" si="28"/>
        <v>61008</v>
      </c>
      <c r="BD153" s="293">
        <f t="shared" si="28"/>
        <v>61008</v>
      </c>
      <c r="BE153" s="293">
        <f t="shared" si="28"/>
        <v>61008</v>
      </c>
      <c r="BF153" s="293">
        <f t="shared" si="28"/>
        <v>61008</v>
      </c>
      <c r="BG153" s="293">
        <f t="shared" si="28"/>
        <v>61008</v>
      </c>
      <c r="BH153" s="293">
        <f t="shared" si="28"/>
        <v>61008</v>
      </c>
      <c r="BI153" s="293">
        <f t="shared" si="28"/>
        <v>61008</v>
      </c>
      <c r="BJ153" s="274">
        <f t="shared" si="28"/>
        <v>61008</v>
      </c>
      <c r="BK153" s="299">
        <f t="shared" si="28"/>
        <v>61008</v>
      </c>
      <c r="BL153" s="293">
        <f t="shared" si="28"/>
        <v>61008</v>
      </c>
      <c r="BM153" s="293">
        <f t="shared" si="28"/>
        <v>61008</v>
      </c>
      <c r="BN153" s="293">
        <f t="shared" si="28"/>
        <v>61008</v>
      </c>
      <c r="BO153" s="293">
        <f t="shared" si="28"/>
        <v>61008</v>
      </c>
      <c r="BP153" s="293">
        <f t="shared" si="28"/>
        <v>61008</v>
      </c>
      <c r="BQ153" s="293">
        <f t="shared" si="28"/>
        <v>61008</v>
      </c>
      <c r="BR153" s="293">
        <f t="shared" si="28"/>
        <v>61008</v>
      </c>
      <c r="BS153" s="293">
        <f t="shared" si="28"/>
        <v>61008</v>
      </c>
      <c r="BT153" s="274">
        <f t="shared" si="28"/>
        <v>61008</v>
      </c>
      <c r="BU153" s="299">
        <f t="shared" si="28"/>
        <v>61008</v>
      </c>
      <c r="BV153" s="293">
        <f t="shared" si="28"/>
        <v>61008</v>
      </c>
      <c r="BW153" s="293">
        <f t="shared" si="28"/>
        <v>61008</v>
      </c>
      <c r="BX153" s="293">
        <f>+BX164/1000</f>
        <v>61008</v>
      </c>
      <c r="BY153" s="293">
        <f t="shared" ref="BY153" si="29">+BY164/1000</f>
        <v>61008</v>
      </c>
      <c r="BZ153" s="293">
        <f>+BZ164/1000</f>
        <v>61008</v>
      </c>
      <c r="CA153" s="293">
        <f>+CA164/1000</f>
        <v>61008</v>
      </c>
      <c r="CB153" s="293">
        <f t="shared" si="28"/>
        <v>61008</v>
      </c>
      <c r="CC153" s="293">
        <f>+CC164/1000</f>
        <v>61008</v>
      </c>
      <c r="CD153" s="291">
        <f>SUM(C153:CC153)</f>
        <v>4156870.96</v>
      </c>
      <c r="CE153" s="291"/>
    </row>
    <row r="154" spans="1:84" ht="14.25" customHeight="1" thickBot="1" x14ac:dyDescent="0.45">
      <c r="A154" s="731" t="s">
        <v>444</v>
      </c>
      <c r="B154" s="732"/>
      <c r="C154" s="296">
        <f t="shared" ref="C154:F154" si="30">+C180</f>
        <v>0</v>
      </c>
      <c r="D154" s="293">
        <f t="shared" si="30"/>
        <v>0</v>
      </c>
      <c r="E154" s="293">
        <f t="shared" si="30"/>
        <v>0</v>
      </c>
      <c r="F154" s="293">
        <f t="shared" si="30"/>
        <v>0</v>
      </c>
      <c r="G154" s="297">
        <f>+G180</f>
        <v>1198</v>
      </c>
      <c r="H154" s="293">
        <f>+H180</f>
        <v>773.89700000000005</v>
      </c>
      <c r="I154" s="293">
        <f t="shared" ref="I154:BW154" si="31">+I180</f>
        <v>663.98299999999995</v>
      </c>
      <c r="J154" s="293">
        <f t="shared" si="31"/>
        <v>2689.2629999999999</v>
      </c>
      <c r="K154" s="293">
        <f t="shared" si="31"/>
        <v>0</v>
      </c>
      <c r="L154" s="298">
        <f t="shared" si="31"/>
        <v>305.43099999999998</v>
      </c>
      <c r="M154" s="299">
        <f t="shared" si="31"/>
        <v>3354.0940000000001</v>
      </c>
      <c r="N154" s="293">
        <f t="shared" si="31"/>
        <v>105970.624</v>
      </c>
      <c r="O154" s="293">
        <f t="shared" si="31"/>
        <v>-35367.224999999999</v>
      </c>
      <c r="P154" s="293">
        <f t="shared" si="31"/>
        <v>-35881.087</v>
      </c>
      <c r="Q154" s="293">
        <f t="shared" si="31"/>
        <v>-25835.548999999999</v>
      </c>
      <c r="R154" s="293">
        <f>+R180</f>
        <v>1056.654</v>
      </c>
      <c r="S154" s="293">
        <f t="shared" si="31"/>
        <v>2289.84</v>
      </c>
      <c r="T154" s="293">
        <f t="shared" si="31"/>
        <v>1678.1759999999999</v>
      </c>
      <c r="U154" s="293">
        <f t="shared" si="31"/>
        <v>13489.25</v>
      </c>
      <c r="V154" s="298">
        <f t="shared" si="31"/>
        <v>1312.018</v>
      </c>
      <c r="W154" s="299">
        <f t="shared" si="31"/>
        <v>13519.922</v>
      </c>
      <c r="X154" s="293">
        <f t="shared" si="31"/>
        <v>1590.0129999999999</v>
      </c>
      <c r="Y154" s="293">
        <f t="shared" si="31"/>
        <v>1839.617</v>
      </c>
      <c r="Z154" s="293">
        <f t="shared" si="31"/>
        <v>1459.374</v>
      </c>
      <c r="AA154" s="293">
        <f t="shared" si="31"/>
        <v>1454.7919999999999</v>
      </c>
      <c r="AB154" s="293">
        <f>+AB180</f>
        <v>4518.0550000000003</v>
      </c>
      <c r="AC154" s="293">
        <f t="shared" si="31"/>
        <v>2254.19</v>
      </c>
      <c r="AD154" s="293">
        <f t="shared" si="31"/>
        <v>1212.2249999999999</v>
      </c>
      <c r="AE154" s="293">
        <f t="shared" si="31"/>
        <v>1878.663</v>
      </c>
      <c r="AF154" s="298">
        <f t="shared" si="31"/>
        <v>1651.537</v>
      </c>
      <c r="AG154" s="299">
        <f t="shared" si="31"/>
        <v>709.93399999999997</v>
      </c>
      <c r="AH154" s="293">
        <f t="shared" si="31"/>
        <v>14411.289000000001</v>
      </c>
      <c r="AI154" s="293">
        <f t="shared" si="31"/>
        <v>-5073.5559999999996</v>
      </c>
      <c r="AJ154" s="293">
        <f t="shared" si="31"/>
        <v>15.348000000000001</v>
      </c>
      <c r="AK154" s="293">
        <f t="shared" si="31"/>
        <v>46.773000000000003</v>
      </c>
      <c r="AL154" s="293">
        <f>+AL180</f>
        <v>295.63299999999998</v>
      </c>
      <c r="AM154" s="293">
        <f>+AM180</f>
        <v>1305.4010000000001</v>
      </c>
      <c r="AN154" s="293">
        <f>+AN180</f>
        <v>2969.8150000000001</v>
      </c>
      <c r="AO154" s="293">
        <f t="shared" si="31"/>
        <v>2200.933</v>
      </c>
      <c r="AP154" s="298">
        <f t="shared" si="31"/>
        <v>4525.3890000000001</v>
      </c>
      <c r="AQ154" s="299">
        <f t="shared" si="31"/>
        <v>2084.3409999999999</v>
      </c>
      <c r="AR154" s="293">
        <f t="shared" si="31"/>
        <v>2489.7649999999999</v>
      </c>
      <c r="AS154" s="293">
        <f t="shared" si="31"/>
        <v>6191.9</v>
      </c>
      <c r="AT154" s="293">
        <f t="shared" si="31"/>
        <v>2566.1289999999999</v>
      </c>
      <c r="AU154" s="293">
        <f t="shared" si="31"/>
        <v>1400.088</v>
      </c>
      <c r="AV154" s="293">
        <f>+AV180</f>
        <v>5122.6499999999996</v>
      </c>
      <c r="AW154" s="296">
        <f t="shared" si="31"/>
        <v>2643.6880000000001</v>
      </c>
      <c r="AX154" s="294">
        <f t="shared" si="31"/>
        <v>1840.85</v>
      </c>
      <c r="AY154" s="295">
        <f t="shared" si="31"/>
        <v>4275.7950000000001</v>
      </c>
      <c r="AZ154" s="298">
        <f t="shared" si="31"/>
        <v>2500</v>
      </c>
      <c r="BA154" s="299">
        <f t="shared" si="31"/>
        <v>2500</v>
      </c>
      <c r="BB154" s="293">
        <f t="shared" si="31"/>
        <v>2500</v>
      </c>
      <c r="BC154" s="293">
        <f t="shared" si="31"/>
        <v>2500</v>
      </c>
      <c r="BD154" s="293">
        <f t="shared" si="31"/>
        <v>2500</v>
      </c>
      <c r="BE154" s="293">
        <f t="shared" si="31"/>
        <v>155000</v>
      </c>
      <c r="BF154" s="293">
        <f>+BF180</f>
        <v>-28000</v>
      </c>
      <c r="BG154" s="293">
        <f t="shared" si="31"/>
        <v>-28000</v>
      </c>
      <c r="BH154" s="293">
        <f t="shared" si="31"/>
        <v>-28000</v>
      </c>
      <c r="BI154" s="293">
        <f t="shared" si="31"/>
        <v>-28000</v>
      </c>
      <c r="BJ154" s="298">
        <f t="shared" si="31"/>
        <v>-28000</v>
      </c>
      <c r="BK154" s="299">
        <f t="shared" si="31"/>
        <v>2500</v>
      </c>
      <c r="BL154" s="293">
        <f t="shared" si="31"/>
        <v>2500</v>
      </c>
      <c r="BM154" s="293">
        <f t="shared" si="31"/>
        <v>2500</v>
      </c>
      <c r="BN154" s="293">
        <f t="shared" si="31"/>
        <v>2500</v>
      </c>
      <c r="BO154" s="293">
        <f t="shared" si="31"/>
        <v>2500</v>
      </c>
      <c r="BP154" s="293">
        <f>+BP180</f>
        <v>2500</v>
      </c>
      <c r="BQ154" s="293">
        <f t="shared" si="31"/>
        <v>2500</v>
      </c>
      <c r="BR154" s="293">
        <f t="shared" si="31"/>
        <v>2500</v>
      </c>
      <c r="BS154" s="293">
        <f t="shared" si="31"/>
        <v>2500</v>
      </c>
      <c r="BT154" s="298">
        <f t="shared" si="31"/>
        <v>2500</v>
      </c>
      <c r="BU154" s="299">
        <f t="shared" si="31"/>
        <v>2500</v>
      </c>
      <c r="BV154" s="293">
        <f t="shared" si="31"/>
        <v>2500</v>
      </c>
      <c r="BW154" s="293">
        <f t="shared" si="31"/>
        <v>2500</v>
      </c>
      <c r="BX154" s="293">
        <f t="shared" ref="BX154:CC154" si="32">+BX180</f>
        <v>2500</v>
      </c>
      <c r="BY154" s="293">
        <f t="shared" si="32"/>
        <v>2500</v>
      </c>
      <c r="BZ154" s="293">
        <f t="shared" si="32"/>
        <v>2500</v>
      </c>
      <c r="CA154" s="293">
        <f t="shared" si="32"/>
        <v>2500</v>
      </c>
      <c r="CB154" s="293">
        <f t="shared" si="32"/>
        <v>2500</v>
      </c>
      <c r="CC154" s="293">
        <f t="shared" si="32"/>
        <v>2500</v>
      </c>
      <c r="CD154" s="291">
        <f>SUM(C154:CC154)</f>
        <v>194097.92200000002</v>
      </c>
      <c r="CE154" s="291"/>
    </row>
    <row r="155" spans="1:84" ht="14.25" customHeight="1" thickTop="1" x14ac:dyDescent="0.4">
      <c r="A155" s="733" t="s">
        <v>823</v>
      </c>
      <c r="B155" s="734"/>
      <c r="C155" s="300">
        <f>+C154+C152+C153</f>
        <v>992</v>
      </c>
      <c r="D155" s="301">
        <f>SUM(D153:D154)</f>
        <v>2050</v>
      </c>
      <c r="E155" s="301">
        <f>SUM(E153:E154)</f>
        <v>1860</v>
      </c>
      <c r="F155" s="301">
        <f>SUM(F153:F154)</f>
        <v>1860</v>
      </c>
      <c r="G155" s="301">
        <f t="shared" ref="G155:I155" si="33">SUM(G153:G154)</f>
        <v>3058</v>
      </c>
      <c r="H155" s="301">
        <f>SUM(H153:H154)</f>
        <v>7996.8969999999999</v>
      </c>
      <c r="I155" s="301">
        <f t="shared" si="33"/>
        <v>10920.383</v>
      </c>
      <c r="J155" s="301">
        <f>SUM(J153:J154)</f>
        <v>12945.663</v>
      </c>
      <c r="K155" s="301">
        <f t="shared" ref="K155:BV155" si="34">SUM(K153:K154)</f>
        <v>19651.2</v>
      </c>
      <c r="L155" s="600">
        <f t="shared" si="34"/>
        <v>19956.631000000001</v>
      </c>
      <c r="M155" s="599">
        <f t="shared" si="34"/>
        <v>44412.353999999999</v>
      </c>
      <c r="N155" s="301">
        <f t="shared" si="34"/>
        <v>155260.62400000001</v>
      </c>
      <c r="O155" s="301">
        <f t="shared" si="34"/>
        <v>13922.775000000001</v>
      </c>
      <c r="P155" s="301">
        <f t="shared" si="34"/>
        <v>13408.913</v>
      </c>
      <c r="Q155" s="301">
        <f t="shared" si="34"/>
        <v>23454.451000000001</v>
      </c>
      <c r="R155" s="301">
        <f t="shared" si="34"/>
        <v>50346.654000000002</v>
      </c>
      <c r="S155" s="301">
        <f t="shared" si="34"/>
        <v>51579.839999999997</v>
      </c>
      <c r="T155" s="301">
        <f t="shared" si="34"/>
        <v>50968.175999999999</v>
      </c>
      <c r="U155" s="301">
        <f t="shared" si="34"/>
        <v>62779.25</v>
      </c>
      <c r="V155" s="301">
        <f t="shared" si="34"/>
        <v>50602.017999999996</v>
      </c>
      <c r="W155" s="301">
        <f t="shared" si="34"/>
        <v>71598.422000000006</v>
      </c>
      <c r="X155" s="301">
        <f t="shared" si="34"/>
        <v>62598.012999999999</v>
      </c>
      <c r="Y155" s="301">
        <f t="shared" si="34"/>
        <v>62847.616999999998</v>
      </c>
      <c r="Z155" s="301">
        <f t="shared" si="34"/>
        <v>62467.374000000003</v>
      </c>
      <c r="AA155" s="301">
        <f t="shared" si="34"/>
        <v>62462.792000000001</v>
      </c>
      <c r="AB155" s="301">
        <f t="shared" si="34"/>
        <v>65526.055</v>
      </c>
      <c r="AC155" s="301">
        <f t="shared" si="34"/>
        <v>63262.19</v>
      </c>
      <c r="AD155" s="301">
        <f t="shared" si="34"/>
        <v>62220.224999999999</v>
      </c>
      <c r="AE155" s="301">
        <f t="shared" si="34"/>
        <v>62886.663</v>
      </c>
      <c r="AF155" s="600">
        <f t="shared" si="34"/>
        <v>62659.536999999997</v>
      </c>
      <c r="AG155" s="599">
        <f t="shared" si="34"/>
        <v>61717.934000000001</v>
      </c>
      <c r="AH155" s="301">
        <f t="shared" si="34"/>
        <v>75419.289000000004</v>
      </c>
      <c r="AI155" s="301">
        <f t="shared" si="34"/>
        <v>55934.444000000003</v>
      </c>
      <c r="AJ155" s="301">
        <f t="shared" si="34"/>
        <v>61023.347999999998</v>
      </c>
      <c r="AK155" s="301">
        <f t="shared" si="34"/>
        <v>61054.773000000001</v>
      </c>
      <c r="AL155" s="301">
        <f t="shared" si="34"/>
        <v>61303.633000000002</v>
      </c>
      <c r="AM155" s="301">
        <f t="shared" si="34"/>
        <v>62313.400999999998</v>
      </c>
      <c r="AN155" s="301">
        <f t="shared" si="34"/>
        <v>63977.815000000002</v>
      </c>
      <c r="AO155" s="301">
        <f t="shared" si="34"/>
        <v>63208.932999999997</v>
      </c>
      <c r="AP155" s="600">
        <f t="shared" si="34"/>
        <v>65533.389000000003</v>
      </c>
      <c r="AQ155" s="599">
        <f t="shared" si="34"/>
        <v>63092.341</v>
      </c>
      <c r="AR155" s="301">
        <f t="shared" si="34"/>
        <v>63497.764999999999</v>
      </c>
      <c r="AS155" s="301">
        <f t="shared" si="34"/>
        <v>67199.899999999994</v>
      </c>
      <c r="AT155" s="301">
        <f t="shared" si="34"/>
        <v>63574.129000000001</v>
      </c>
      <c r="AU155" s="301">
        <f t="shared" si="34"/>
        <v>62408.088000000003</v>
      </c>
      <c r="AV155" s="301">
        <f t="shared" si="34"/>
        <v>66130.649999999994</v>
      </c>
      <c r="AW155" s="301">
        <f t="shared" si="34"/>
        <v>63651.688000000002</v>
      </c>
      <c r="AX155" s="594">
        <f t="shared" si="34"/>
        <v>62848.85</v>
      </c>
      <c r="AY155" s="302">
        <f t="shared" si="34"/>
        <v>65283.794999999998</v>
      </c>
      <c r="AZ155" s="600">
        <f t="shared" si="34"/>
        <v>63508</v>
      </c>
      <c r="BA155" s="599">
        <f>SUM(BA153:BA154)</f>
        <v>63508</v>
      </c>
      <c r="BB155" s="301">
        <f t="shared" si="34"/>
        <v>63508</v>
      </c>
      <c r="BC155" s="301">
        <f t="shared" si="34"/>
        <v>63508</v>
      </c>
      <c r="BD155" s="301">
        <f t="shared" si="34"/>
        <v>63508</v>
      </c>
      <c r="BE155" s="301">
        <f t="shared" si="34"/>
        <v>216008</v>
      </c>
      <c r="BF155" s="301">
        <f t="shared" si="34"/>
        <v>33008</v>
      </c>
      <c r="BG155" s="301">
        <f t="shared" si="34"/>
        <v>33008</v>
      </c>
      <c r="BH155" s="301">
        <f t="shared" si="34"/>
        <v>33008</v>
      </c>
      <c r="BI155" s="301">
        <f t="shared" si="34"/>
        <v>33008</v>
      </c>
      <c r="BJ155" s="600">
        <f t="shared" si="34"/>
        <v>33008</v>
      </c>
      <c r="BK155" s="599">
        <f t="shared" si="34"/>
        <v>63508</v>
      </c>
      <c r="BL155" s="301">
        <f t="shared" si="34"/>
        <v>63508</v>
      </c>
      <c r="BM155" s="301">
        <f t="shared" si="34"/>
        <v>63508</v>
      </c>
      <c r="BN155" s="301">
        <f t="shared" si="34"/>
        <v>63508</v>
      </c>
      <c r="BO155" s="301">
        <f t="shared" si="34"/>
        <v>63508</v>
      </c>
      <c r="BP155" s="301">
        <f t="shared" si="34"/>
        <v>63508</v>
      </c>
      <c r="BQ155" s="301">
        <f t="shared" si="34"/>
        <v>63508</v>
      </c>
      <c r="BR155" s="301">
        <f t="shared" si="34"/>
        <v>63508</v>
      </c>
      <c r="BS155" s="301">
        <f t="shared" si="34"/>
        <v>63508</v>
      </c>
      <c r="BT155" s="600">
        <f t="shared" si="34"/>
        <v>63508</v>
      </c>
      <c r="BU155" s="599">
        <f t="shared" si="34"/>
        <v>63508</v>
      </c>
      <c r="BV155" s="301">
        <f t="shared" si="34"/>
        <v>63508</v>
      </c>
      <c r="BW155" s="301">
        <f t="shared" ref="BW155:CC155" si="35">SUM(BW153:BW154)</f>
        <v>63508</v>
      </c>
      <c r="BX155" s="301">
        <f t="shared" si="35"/>
        <v>63508</v>
      </c>
      <c r="BY155" s="301">
        <f t="shared" si="35"/>
        <v>63508</v>
      </c>
      <c r="BZ155" s="301">
        <f t="shared" si="35"/>
        <v>63508</v>
      </c>
      <c r="CA155" s="301">
        <f t="shared" si="35"/>
        <v>63508</v>
      </c>
      <c r="CB155" s="301">
        <f t="shared" si="35"/>
        <v>63508</v>
      </c>
      <c r="CC155" s="301">
        <f t="shared" si="35"/>
        <v>63508</v>
      </c>
      <c r="CD155" s="303">
        <f>SUM(C155:CC155)</f>
        <v>4350968.8819999993</v>
      </c>
      <c r="CE155" s="303"/>
    </row>
    <row r="156" spans="1:84" ht="14.25" customHeight="1" x14ac:dyDescent="0.4">
      <c r="A156" s="735" t="s">
        <v>446</v>
      </c>
      <c r="B156" s="736"/>
      <c r="C156" s="304">
        <f>+C155</f>
        <v>992</v>
      </c>
      <c r="D156" s="293">
        <f>D155+C156</f>
        <v>3042</v>
      </c>
      <c r="E156" s="293">
        <f>E155+D156</f>
        <v>4902</v>
      </c>
      <c r="F156" s="293">
        <f t="shared" ref="F156:G156" si="36">F155+E156</f>
        <v>6762</v>
      </c>
      <c r="G156" s="293">
        <f t="shared" si="36"/>
        <v>9820</v>
      </c>
      <c r="H156" s="293">
        <f>H155+G156</f>
        <v>17816.897000000001</v>
      </c>
      <c r="I156" s="293">
        <f>I155+H156</f>
        <v>28737.279999999999</v>
      </c>
      <c r="J156" s="293">
        <f t="shared" ref="J156" si="37">J155+I156</f>
        <v>41682.942999999999</v>
      </c>
      <c r="K156" s="293">
        <f>K155+J156</f>
        <v>61334.142999999996</v>
      </c>
      <c r="L156" s="298">
        <f t="shared" ref="L156:BR156" si="38">L155+K156</f>
        <v>81290.774000000005</v>
      </c>
      <c r="M156" s="299">
        <f>M155+L156</f>
        <v>125703.128</v>
      </c>
      <c r="N156" s="293">
        <f t="shared" si="38"/>
        <v>280963.75199999998</v>
      </c>
      <c r="O156" s="293">
        <f t="shared" si="38"/>
        <v>294886.527</v>
      </c>
      <c r="P156" s="293">
        <f t="shared" si="38"/>
        <v>308295.44</v>
      </c>
      <c r="Q156" s="293">
        <f t="shared" si="38"/>
        <v>331749.891</v>
      </c>
      <c r="R156" s="293">
        <f t="shared" si="38"/>
        <v>382096.54499999998</v>
      </c>
      <c r="S156" s="293">
        <f t="shared" si="38"/>
        <v>433676.38500000001</v>
      </c>
      <c r="T156" s="293">
        <f t="shared" si="38"/>
        <v>484644.56099999999</v>
      </c>
      <c r="U156" s="293">
        <f t="shared" si="38"/>
        <v>547423.81099999999</v>
      </c>
      <c r="V156" s="298">
        <f t="shared" si="38"/>
        <v>598025.82900000003</v>
      </c>
      <c r="W156" s="299">
        <f t="shared" si="38"/>
        <v>669624.25100000005</v>
      </c>
      <c r="X156" s="293">
        <f t="shared" si="38"/>
        <v>732222.26400000008</v>
      </c>
      <c r="Y156" s="293">
        <f t="shared" si="38"/>
        <v>795069.88100000005</v>
      </c>
      <c r="Z156" s="293">
        <f t="shared" si="38"/>
        <v>857537.255</v>
      </c>
      <c r="AA156" s="293">
        <f t="shared" si="38"/>
        <v>920000.04700000002</v>
      </c>
      <c r="AB156" s="293">
        <f t="shared" si="38"/>
        <v>985526.10200000007</v>
      </c>
      <c r="AC156" s="293">
        <f t="shared" si="38"/>
        <v>1048788.2920000001</v>
      </c>
      <c r="AD156" s="293">
        <f t="shared" si="38"/>
        <v>1111008.5170000002</v>
      </c>
      <c r="AE156" s="293">
        <f t="shared" si="38"/>
        <v>1173895.1800000002</v>
      </c>
      <c r="AF156" s="298">
        <f t="shared" si="38"/>
        <v>1236554.7170000002</v>
      </c>
      <c r="AG156" s="299">
        <f t="shared" si="38"/>
        <v>1298272.6510000001</v>
      </c>
      <c r="AH156" s="293">
        <f t="shared" si="38"/>
        <v>1373691.9400000002</v>
      </c>
      <c r="AI156" s="293">
        <f t="shared" si="38"/>
        <v>1429626.3840000001</v>
      </c>
      <c r="AJ156" s="293">
        <f t="shared" si="38"/>
        <v>1490649.7320000001</v>
      </c>
      <c r="AK156" s="293">
        <f t="shared" si="38"/>
        <v>1551704.5050000001</v>
      </c>
      <c r="AL156" s="293">
        <f t="shared" si="38"/>
        <v>1613008.138</v>
      </c>
      <c r="AM156" s="293">
        <f t="shared" si="38"/>
        <v>1675321.5390000001</v>
      </c>
      <c r="AN156" s="293">
        <f t="shared" si="38"/>
        <v>1739299.3540000001</v>
      </c>
      <c r="AO156" s="293">
        <f t="shared" si="38"/>
        <v>1802508.287</v>
      </c>
      <c r="AP156" s="298">
        <f t="shared" si="38"/>
        <v>1868041.676</v>
      </c>
      <c r="AQ156" s="299">
        <f t="shared" si="38"/>
        <v>1931134.017</v>
      </c>
      <c r="AR156" s="293">
        <f t="shared" si="38"/>
        <v>1994631.7819999999</v>
      </c>
      <c r="AS156" s="293">
        <f t="shared" si="38"/>
        <v>2061831.6819999998</v>
      </c>
      <c r="AT156" s="293">
        <f t="shared" si="38"/>
        <v>2125405.8109999998</v>
      </c>
      <c r="AU156" s="293">
        <f t="shared" si="38"/>
        <v>2187813.8989999997</v>
      </c>
      <c r="AV156" s="293">
        <f t="shared" si="38"/>
        <v>2253944.5489999996</v>
      </c>
      <c r="AW156" s="293">
        <f t="shared" si="38"/>
        <v>2317596.2369999997</v>
      </c>
      <c r="AX156" s="595">
        <f>AX155+AW156</f>
        <v>2380445.0869999998</v>
      </c>
      <c r="AY156" s="295">
        <f t="shared" si="38"/>
        <v>2445728.8819999998</v>
      </c>
      <c r="AZ156" s="298">
        <f t="shared" si="38"/>
        <v>2509236.8819999998</v>
      </c>
      <c r="BA156" s="299">
        <f t="shared" si="38"/>
        <v>2572744.8819999998</v>
      </c>
      <c r="BB156" s="293">
        <f t="shared" si="38"/>
        <v>2636252.8819999998</v>
      </c>
      <c r="BC156" s="293">
        <f t="shared" si="38"/>
        <v>2699760.8819999998</v>
      </c>
      <c r="BD156" s="293">
        <f t="shared" si="38"/>
        <v>2763268.8819999998</v>
      </c>
      <c r="BE156" s="293">
        <f t="shared" si="38"/>
        <v>2979276.8819999998</v>
      </c>
      <c r="BF156" s="293">
        <f t="shared" si="38"/>
        <v>3012284.8819999998</v>
      </c>
      <c r="BG156" s="293">
        <f t="shared" si="38"/>
        <v>3045292.8819999998</v>
      </c>
      <c r="BH156" s="293">
        <f t="shared" si="38"/>
        <v>3078300.8819999998</v>
      </c>
      <c r="BI156" s="293">
        <f t="shared" si="38"/>
        <v>3111308.8819999998</v>
      </c>
      <c r="BJ156" s="298">
        <f t="shared" si="38"/>
        <v>3144316.8819999998</v>
      </c>
      <c r="BK156" s="299">
        <f t="shared" si="38"/>
        <v>3207824.8819999998</v>
      </c>
      <c r="BL156" s="293">
        <f t="shared" si="38"/>
        <v>3271332.8819999998</v>
      </c>
      <c r="BM156" s="293">
        <f t="shared" si="38"/>
        <v>3334840.8819999998</v>
      </c>
      <c r="BN156" s="293">
        <f t="shared" si="38"/>
        <v>3398348.8819999998</v>
      </c>
      <c r="BO156" s="293">
        <f t="shared" si="38"/>
        <v>3461856.8819999998</v>
      </c>
      <c r="BP156" s="293">
        <f t="shared" si="38"/>
        <v>3525364.8819999998</v>
      </c>
      <c r="BQ156" s="293">
        <f t="shared" si="38"/>
        <v>3588872.8819999998</v>
      </c>
      <c r="BR156" s="293">
        <f t="shared" si="38"/>
        <v>3652380.8819999998</v>
      </c>
      <c r="BS156" s="293">
        <f>BS155+BR156</f>
        <v>3715888.8819999998</v>
      </c>
      <c r="BT156" s="298">
        <f>BT155+BS156</f>
        <v>3779396.8819999998</v>
      </c>
      <c r="BU156" s="299">
        <f>BU155+BT156</f>
        <v>3842904.8819999998</v>
      </c>
      <c r="BV156" s="293">
        <f t="shared" ref="BV156:BZ156" si="39">BV155+BU156</f>
        <v>3906412.8819999998</v>
      </c>
      <c r="BW156" s="293">
        <f t="shared" si="39"/>
        <v>3969920.8819999998</v>
      </c>
      <c r="BX156" s="293">
        <f t="shared" si="39"/>
        <v>4033428.8819999998</v>
      </c>
      <c r="BY156" s="293">
        <f>BY155+BX156</f>
        <v>4096936.8819999998</v>
      </c>
      <c r="BZ156" s="293">
        <f t="shared" si="39"/>
        <v>4160444.8819999998</v>
      </c>
      <c r="CA156" s="293">
        <f>CA155+BZ156</f>
        <v>4223952.8819999993</v>
      </c>
      <c r="CB156" s="293">
        <f>CB155+CA156</f>
        <v>4287460.8819999993</v>
      </c>
      <c r="CC156" s="293">
        <f>CC155+CB156</f>
        <v>4350968.8819999993</v>
      </c>
      <c r="CD156" s="305" t="s">
        <v>437</v>
      </c>
      <c r="CE156" s="305" t="s">
        <v>437</v>
      </c>
    </row>
    <row r="157" spans="1:84" ht="14.25" customHeight="1" thickBot="1" x14ac:dyDescent="0.45">
      <c r="A157" s="737" t="s">
        <v>807</v>
      </c>
      <c r="B157" s="738"/>
      <c r="C157" s="306">
        <f>+C156-C146</f>
        <v>992</v>
      </c>
      <c r="D157" s="307">
        <f>+D156-D146</f>
        <v>3042</v>
      </c>
      <c r="E157" s="307">
        <f t="shared" ref="E157:F157" si="40">+E156-E146</f>
        <v>4902</v>
      </c>
      <c r="F157" s="307">
        <f t="shared" si="40"/>
        <v>6762</v>
      </c>
      <c r="G157" s="307">
        <f>+G156-G146</f>
        <v>9820</v>
      </c>
      <c r="H157" s="307">
        <f>+H156-H146</f>
        <v>13229.897000000001</v>
      </c>
      <c r="I157" s="307">
        <f>+I156-I146</f>
        <v>23750.28</v>
      </c>
      <c r="J157" s="307">
        <f t="shared" ref="J157:AC157" si="41">+J156-J146</f>
        <v>28697.942999999999</v>
      </c>
      <c r="K157" s="307">
        <f t="shared" si="41"/>
        <v>44700.142999999996</v>
      </c>
      <c r="L157" s="308">
        <f t="shared" si="41"/>
        <v>48634.774000000005</v>
      </c>
      <c r="M157" s="309">
        <f>+M156-M146</f>
        <v>87548.127999999997</v>
      </c>
      <c r="N157" s="307">
        <f t="shared" si="41"/>
        <v>33744.751999999979</v>
      </c>
      <c r="O157" s="307">
        <f t="shared" si="41"/>
        <v>44024.527000000002</v>
      </c>
      <c r="P157" s="307">
        <f t="shared" si="41"/>
        <v>56174.44</v>
      </c>
      <c r="Q157" s="307">
        <f>+Q156-Q146</f>
        <v>65304.891000000003</v>
      </c>
      <c r="R157" s="307">
        <f t="shared" si="41"/>
        <v>111379.54499999998</v>
      </c>
      <c r="S157" s="307">
        <f t="shared" si="41"/>
        <v>161107.38500000001</v>
      </c>
      <c r="T157" s="307">
        <f t="shared" si="41"/>
        <v>176327.56099999999</v>
      </c>
      <c r="U157" s="307">
        <f t="shared" si="41"/>
        <v>30396.810999999987</v>
      </c>
      <c r="V157" s="308">
        <f t="shared" si="41"/>
        <v>66312.829000000027</v>
      </c>
      <c r="W157" s="309">
        <f t="shared" si="41"/>
        <v>89862.251000000047</v>
      </c>
      <c r="X157" s="307">
        <f t="shared" si="41"/>
        <v>145361.26400000008</v>
      </c>
      <c r="Y157" s="307">
        <f t="shared" si="41"/>
        <v>185703.88100000005</v>
      </c>
      <c r="Z157" s="307">
        <f t="shared" si="41"/>
        <v>174465.255</v>
      </c>
      <c r="AA157" s="307">
        <f t="shared" si="41"/>
        <v>194938.04700000002</v>
      </c>
      <c r="AB157" s="307">
        <f t="shared" si="41"/>
        <v>241722.10200000007</v>
      </c>
      <c r="AC157" s="307">
        <f t="shared" si="41"/>
        <v>289665.29200000013</v>
      </c>
      <c r="AD157" s="307">
        <f>+AD156-AD146</f>
        <v>333675.51700000023</v>
      </c>
      <c r="AE157" s="307">
        <f t="shared" ref="AE157:AU157" si="42">+AE156-AE146</f>
        <v>370403.18000000017</v>
      </c>
      <c r="AF157" s="308">
        <f t="shared" si="42"/>
        <v>176737.71700000018</v>
      </c>
      <c r="AG157" s="309">
        <f t="shared" si="42"/>
        <v>226843.65100000007</v>
      </c>
      <c r="AH157" s="307">
        <f t="shared" si="42"/>
        <v>266928.94000000018</v>
      </c>
      <c r="AI157" s="307">
        <f t="shared" si="42"/>
        <v>299150.38400000008</v>
      </c>
      <c r="AJ157" s="307">
        <f t="shared" si="42"/>
        <v>351350.73200000008</v>
      </c>
      <c r="AK157" s="307">
        <f t="shared" si="42"/>
        <v>357775.50500000012</v>
      </c>
      <c r="AL157" s="307">
        <f t="shared" si="42"/>
        <v>347177.13800000004</v>
      </c>
      <c r="AM157" s="307">
        <f t="shared" si="42"/>
        <v>374727.53900000011</v>
      </c>
      <c r="AN157" s="307">
        <f t="shared" si="42"/>
        <v>374932.54399999999</v>
      </c>
      <c r="AO157" s="307">
        <f t="shared" si="42"/>
        <v>423625.47699999996</v>
      </c>
      <c r="AP157" s="308">
        <f t="shared" si="42"/>
        <v>480281.86599999992</v>
      </c>
      <c r="AQ157" s="306">
        <f t="shared" si="42"/>
        <v>533349.20699999994</v>
      </c>
      <c r="AR157" s="309">
        <f t="shared" si="42"/>
        <v>478312.97199999983</v>
      </c>
      <c r="AS157" s="307">
        <f>+AS156-AS146</f>
        <v>395905.87199999974</v>
      </c>
      <c r="AT157" s="307">
        <f t="shared" si="42"/>
        <v>432250.0009999997</v>
      </c>
      <c r="AU157" s="307">
        <f t="shared" si="42"/>
        <v>410177.08899999969</v>
      </c>
      <c r="AV157" s="308">
        <f>+AV156-AV146</f>
        <v>432454.73899999959</v>
      </c>
      <c r="AW157" s="306">
        <f>+AW156-AW146</f>
        <v>179241.42699999968</v>
      </c>
      <c r="AX157" s="596">
        <f>+AX156-AX146</f>
        <v>216790.27699999977</v>
      </c>
      <c r="AY157" s="310">
        <f t="shared" ref="AY157:BW157" si="43">+AY156-AY146</f>
        <v>248464.07199999969</v>
      </c>
      <c r="AZ157" s="308">
        <f t="shared" si="43"/>
        <v>294992.07199999969</v>
      </c>
      <c r="BA157" s="309">
        <f>+BA156-BA146</f>
        <v>238150.07199999969</v>
      </c>
      <c r="BB157" s="307">
        <f>+BB156-BB146</f>
        <v>282478.07199999969</v>
      </c>
      <c r="BC157" s="307">
        <f>+BC156-BC146</f>
        <v>335186.07199999969</v>
      </c>
      <c r="BD157" s="307">
        <f t="shared" si="43"/>
        <v>387514.07199999969</v>
      </c>
      <c r="BE157" s="307">
        <f t="shared" si="43"/>
        <v>21022.071999999695</v>
      </c>
      <c r="BF157" s="307">
        <f t="shared" si="43"/>
        <v>36150.071999999695</v>
      </c>
      <c r="BG157" s="307">
        <f t="shared" si="43"/>
        <v>58458.071999999695</v>
      </c>
      <c r="BH157" s="307">
        <f t="shared" si="43"/>
        <v>74636.071999999695</v>
      </c>
      <c r="BI157" s="307">
        <f>+BI156-BI146</f>
        <v>98644.071999999695</v>
      </c>
      <c r="BJ157" s="308">
        <f>+BJ156-BJ146</f>
        <v>40772.071999999695</v>
      </c>
      <c r="BK157" s="309">
        <f t="shared" si="43"/>
        <v>91180.071999999695</v>
      </c>
      <c r="BL157" s="307">
        <f>+BL156-BL146</f>
        <v>129108.07199999969</v>
      </c>
      <c r="BM157" s="307">
        <f t="shared" si="43"/>
        <v>184116.07199999969</v>
      </c>
      <c r="BN157" s="307">
        <f t="shared" si="43"/>
        <v>235944.07199999969</v>
      </c>
      <c r="BO157" s="307">
        <f>+BO156-BO146</f>
        <v>276002.07199999969</v>
      </c>
      <c r="BP157" s="307">
        <f t="shared" si="43"/>
        <v>325120.07199999969</v>
      </c>
      <c r="BQ157" s="309">
        <f t="shared" si="43"/>
        <v>130928.07199999969</v>
      </c>
      <c r="BR157" s="307">
        <f t="shared" si="43"/>
        <v>176056.07199999969</v>
      </c>
      <c r="BS157" s="307">
        <f t="shared" si="43"/>
        <v>217764.07199999969</v>
      </c>
      <c r="BT157" s="308">
        <f t="shared" si="43"/>
        <v>266692.07199999969</v>
      </c>
      <c r="BU157" s="309">
        <f t="shared" si="43"/>
        <v>320900.07199999969</v>
      </c>
      <c r="BV157" s="307">
        <f t="shared" si="43"/>
        <v>369378.07199999969</v>
      </c>
      <c r="BW157" s="307">
        <f t="shared" si="43"/>
        <v>415086.07199999969</v>
      </c>
      <c r="BX157" s="307">
        <f>+BX156-BX146</f>
        <v>394614.07199999969</v>
      </c>
      <c r="BY157" s="307">
        <f t="shared" ref="BY157" si="44">+BY156-BY146</f>
        <v>435722.07199999969</v>
      </c>
      <c r="BZ157" s="307">
        <f>+BZ156-BZ146</f>
        <v>483850.07199999969</v>
      </c>
      <c r="CA157" s="307">
        <f>+CA156-CA146</f>
        <v>536658.07199999923</v>
      </c>
      <c r="CB157" s="307">
        <f>+CB156-CB146</f>
        <v>588286.07199999923</v>
      </c>
      <c r="CC157" s="308">
        <f>+CC156-CC146</f>
        <v>137034.07199999876</v>
      </c>
      <c r="CD157" s="311" t="s">
        <v>437</v>
      </c>
      <c r="CE157" s="311" t="s">
        <v>437</v>
      </c>
    </row>
    <row r="158" spans="1:84" s="410" customFormat="1" ht="14.25" customHeight="1" x14ac:dyDescent="0.4">
      <c r="A158" s="567"/>
      <c r="B158" s="568"/>
      <c r="C158" s="569"/>
      <c r="D158" s="569"/>
      <c r="E158" s="569"/>
      <c r="F158" s="569"/>
      <c r="G158" s="569"/>
      <c r="H158" s="569"/>
      <c r="I158" s="569"/>
      <c r="J158" s="569"/>
      <c r="K158" s="593"/>
      <c r="L158" s="569"/>
      <c r="M158" s="569"/>
      <c r="N158" s="569"/>
      <c r="O158" s="569"/>
      <c r="P158" s="569"/>
      <c r="Q158" s="569"/>
      <c r="R158" s="569"/>
      <c r="S158" s="569"/>
      <c r="T158" s="569"/>
      <c r="U158" s="569"/>
      <c r="V158" s="569"/>
      <c r="W158" s="569"/>
      <c r="X158" s="569"/>
      <c r="Y158" s="569"/>
      <c r="Z158" s="569"/>
      <c r="AA158" s="569"/>
      <c r="AB158" s="569"/>
      <c r="AC158" s="569"/>
      <c r="AD158" s="569"/>
      <c r="AE158" s="569"/>
      <c r="AF158" s="569"/>
      <c r="AG158" s="569"/>
      <c r="AH158" s="569"/>
      <c r="AI158" s="569"/>
      <c r="AJ158" s="569"/>
      <c r="AK158" s="569"/>
      <c r="AL158" s="569"/>
      <c r="AM158" s="569"/>
      <c r="AN158" s="569"/>
      <c r="AO158" s="569"/>
      <c r="AP158" s="569"/>
      <c r="AQ158" s="569"/>
      <c r="AR158" s="569"/>
      <c r="AS158" s="569"/>
      <c r="AT158" s="569"/>
      <c r="AU158" s="569"/>
      <c r="AV158" s="569"/>
      <c r="AW158" s="569"/>
      <c r="AX158" s="569"/>
      <c r="AY158" s="597"/>
      <c r="AZ158" s="569"/>
      <c r="BA158" s="569"/>
      <c r="BB158" s="569"/>
      <c r="BC158" s="569"/>
      <c r="BD158" s="569"/>
      <c r="BE158" s="569"/>
      <c r="BF158" s="569"/>
      <c r="BG158" s="569"/>
      <c r="BH158" s="569"/>
      <c r="BI158" s="569"/>
      <c r="BJ158" s="569"/>
      <c r="BK158" s="569"/>
      <c r="BL158" s="569"/>
      <c r="BM158" s="569"/>
      <c r="BN158" s="569"/>
      <c r="BO158" s="569"/>
      <c r="BP158" s="569"/>
      <c r="BQ158" s="569"/>
      <c r="BR158" s="569"/>
      <c r="BS158" s="569"/>
      <c r="BT158" s="569"/>
      <c r="BU158" s="569"/>
      <c r="BV158" s="569"/>
      <c r="BW158" s="569"/>
      <c r="BX158" s="569"/>
      <c r="BY158" s="569"/>
      <c r="BZ158" s="569"/>
      <c r="CA158" s="569"/>
      <c r="CB158" s="569"/>
      <c r="CC158" s="569"/>
      <c r="CD158" s="312"/>
      <c r="CE158" s="312"/>
    </row>
    <row r="159" spans="1:84" ht="20.25" customHeight="1" thickBot="1" x14ac:dyDescent="0.45">
      <c r="A159" s="23"/>
      <c r="B159" s="410"/>
      <c r="C159" s="23" t="s">
        <v>448</v>
      </c>
      <c r="J159" s="104"/>
      <c r="L159" s="104"/>
      <c r="M159" s="23" t="s">
        <v>825</v>
      </c>
      <c r="W159" s="23" t="s">
        <v>839</v>
      </c>
      <c r="AY159" s="598"/>
    </row>
    <row r="160" spans="1:84" ht="12.95" customHeight="1" x14ac:dyDescent="0.4">
      <c r="A160" s="729" t="s">
        <v>449</v>
      </c>
      <c r="B160" s="730"/>
      <c r="C160" s="621"/>
      <c r="D160" s="313"/>
      <c r="E160" s="711" t="s">
        <v>450</v>
      </c>
      <c r="F160" s="728"/>
      <c r="G160" s="709">
        <f>+SUM(C164:L164)</f>
        <v>76338200</v>
      </c>
      <c r="H160" s="720"/>
      <c r="I160" s="313"/>
      <c r="J160" s="313"/>
      <c r="K160" s="313"/>
      <c r="L160" s="620"/>
      <c r="M160" s="314"/>
      <c r="N160" s="711" t="s">
        <v>450</v>
      </c>
      <c r="O160" s="728"/>
      <c r="P160" s="709">
        <f>+SUM(M164:V164)</f>
        <v>484668260</v>
      </c>
      <c r="Q160" s="720"/>
      <c r="R160" s="313"/>
      <c r="S160" s="313" t="s">
        <v>451</v>
      </c>
      <c r="T160" s="709">
        <f>+P160+G160</f>
        <v>561006460</v>
      </c>
      <c r="U160" s="720"/>
      <c r="V160" s="315"/>
      <c r="W160" s="621"/>
      <c r="X160" s="711" t="s">
        <v>450</v>
      </c>
      <c r="Y160" s="728"/>
      <c r="Z160" s="709">
        <f>+SUM(W164:AF164)</f>
        <v>607150500</v>
      </c>
      <c r="AA160" s="720"/>
      <c r="AB160" s="313"/>
      <c r="AC160" s="313" t="s">
        <v>451</v>
      </c>
      <c r="AD160" s="709">
        <f>+Z160+T160</f>
        <v>1168156960</v>
      </c>
      <c r="AE160" s="720"/>
      <c r="AF160" s="315"/>
      <c r="AG160" s="313"/>
      <c r="AH160" s="711" t="s">
        <v>450</v>
      </c>
      <c r="AI160" s="728"/>
      <c r="AJ160" s="709">
        <f>+SUM(AG164:AP164)</f>
        <v>610080000</v>
      </c>
      <c r="AK160" s="720"/>
      <c r="AL160" s="313"/>
      <c r="AM160" s="313" t="s">
        <v>451</v>
      </c>
      <c r="AN160" s="709">
        <f>+AJ160+AD160</f>
        <v>1778236960</v>
      </c>
      <c r="AO160" s="720"/>
      <c r="AP160" s="620"/>
      <c r="AQ160" s="316"/>
      <c r="AR160" s="711" t="s">
        <v>450</v>
      </c>
      <c r="AS160" s="728"/>
      <c r="AT160" s="709">
        <f>+SUM(AQ164:AZ164)</f>
        <v>610080000</v>
      </c>
      <c r="AU160" s="720"/>
      <c r="AV160" s="313"/>
      <c r="AW160" s="313" t="s">
        <v>451</v>
      </c>
      <c r="AX160" s="709">
        <f>+AT160+AN160</f>
        <v>2388316960</v>
      </c>
      <c r="AY160" s="720"/>
      <c r="AZ160" s="315"/>
      <c r="BA160" s="621"/>
      <c r="BB160" s="711" t="s">
        <v>450</v>
      </c>
      <c r="BC160" s="728"/>
      <c r="BD160" s="709">
        <f>+SUM(BA164:BJ164)</f>
        <v>610080000</v>
      </c>
      <c r="BE160" s="720"/>
      <c r="BF160" s="313"/>
      <c r="BG160" s="313" t="s">
        <v>451</v>
      </c>
      <c r="BH160" s="709">
        <f>+BD160+AX160</f>
        <v>2998396960</v>
      </c>
      <c r="BI160" s="720"/>
      <c r="BJ160" s="315"/>
      <c r="BK160" s="621"/>
      <c r="BL160" s="711" t="s">
        <v>450</v>
      </c>
      <c r="BM160" s="728"/>
      <c r="BN160" s="709">
        <f>+SUM(BK164:BT164)</f>
        <v>610080000</v>
      </c>
      <c r="BO160" s="720"/>
      <c r="BP160" s="620"/>
      <c r="BQ160" s="313" t="s">
        <v>451</v>
      </c>
      <c r="BR160" s="709">
        <f>+BN160+BH160</f>
        <v>3608476960</v>
      </c>
      <c r="BS160" s="720"/>
      <c r="BT160" s="315"/>
      <c r="BU160" s="621"/>
      <c r="BV160" s="313"/>
      <c r="BW160" s="313"/>
      <c r="BX160" s="313"/>
      <c r="BY160" s="313"/>
      <c r="BZ160" s="313"/>
      <c r="CA160" s="313"/>
      <c r="CB160" s="313"/>
      <c r="CC160" s="315"/>
    </row>
    <row r="161" spans="1:83" ht="12.95" customHeight="1" x14ac:dyDescent="0.4">
      <c r="A161" s="721" t="s">
        <v>452</v>
      </c>
      <c r="B161" s="317" t="s">
        <v>453</v>
      </c>
      <c r="C161" s="318">
        <v>500</v>
      </c>
      <c r="D161" s="318">
        <v>500</v>
      </c>
      <c r="E161" s="318">
        <v>500</v>
      </c>
      <c r="F161" s="318">
        <v>500</v>
      </c>
      <c r="G161" s="318">
        <v>500</v>
      </c>
      <c r="H161" s="319">
        <v>3996</v>
      </c>
      <c r="I161" s="319">
        <v>2600</v>
      </c>
      <c r="J161" s="319">
        <v>2600</v>
      </c>
      <c r="K161" s="319">
        <v>4980</v>
      </c>
      <c r="L161" s="319">
        <v>4980</v>
      </c>
      <c r="M161" s="320">
        <v>12750</v>
      </c>
      <c r="N161" s="321">
        <v>12750</v>
      </c>
      <c r="O161" s="321">
        <v>12750</v>
      </c>
      <c r="P161" s="321">
        <v>12750</v>
      </c>
      <c r="Q161" s="321">
        <v>12750</v>
      </c>
      <c r="R161" s="321">
        <v>12750</v>
      </c>
      <c r="S161" s="321">
        <v>12750</v>
      </c>
      <c r="T161" s="321">
        <v>12750</v>
      </c>
      <c r="U161" s="321">
        <v>12750</v>
      </c>
      <c r="V161" s="322">
        <v>12750</v>
      </c>
      <c r="W161" s="323">
        <v>15780</v>
      </c>
      <c r="X161" s="319">
        <v>15780</v>
      </c>
      <c r="Y161" s="319">
        <v>15780</v>
      </c>
      <c r="Z161" s="319">
        <v>15780</v>
      </c>
      <c r="AA161" s="319">
        <v>15780</v>
      </c>
      <c r="AB161" s="319">
        <v>15780</v>
      </c>
      <c r="AC161" s="319">
        <v>15780</v>
      </c>
      <c r="AD161" s="319">
        <v>15780</v>
      </c>
      <c r="AE161" s="319">
        <v>15780</v>
      </c>
      <c r="AF161" s="324">
        <v>15780</v>
      </c>
      <c r="AG161" s="319">
        <v>15780</v>
      </c>
      <c r="AH161" s="319">
        <v>15780</v>
      </c>
      <c r="AI161" s="319">
        <v>15780</v>
      </c>
      <c r="AJ161" s="319">
        <v>15780</v>
      </c>
      <c r="AK161" s="319">
        <v>15780</v>
      </c>
      <c r="AL161" s="319">
        <v>15780</v>
      </c>
      <c r="AM161" s="319">
        <v>15780</v>
      </c>
      <c r="AN161" s="319">
        <v>15780</v>
      </c>
      <c r="AO161" s="319">
        <v>15780</v>
      </c>
      <c r="AP161" s="324">
        <v>15780</v>
      </c>
      <c r="AQ161" s="319">
        <v>15780</v>
      </c>
      <c r="AR161" s="319">
        <v>15780</v>
      </c>
      <c r="AS161" s="319">
        <v>15780</v>
      </c>
      <c r="AT161" s="319">
        <v>15780</v>
      </c>
      <c r="AU161" s="319">
        <v>15780</v>
      </c>
      <c r="AV161" s="319">
        <v>15780</v>
      </c>
      <c r="AW161" s="319">
        <v>15780</v>
      </c>
      <c r="AX161" s="325">
        <v>15780</v>
      </c>
      <c r="AY161" s="326">
        <v>15780</v>
      </c>
      <c r="AZ161" s="324">
        <v>15780</v>
      </c>
      <c r="BA161" s="323">
        <v>15780</v>
      </c>
      <c r="BB161" s="323">
        <v>15780</v>
      </c>
      <c r="BC161" s="323">
        <v>15780</v>
      </c>
      <c r="BD161" s="323">
        <v>15780</v>
      </c>
      <c r="BE161" s="323">
        <v>15780</v>
      </c>
      <c r="BF161" s="323">
        <v>15780</v>
      </c>
      <c r="BG161" s="323">
        <v>15780</v>
      </c>
      <c r="BH161" s="323">
        <v>15780</v>
      </c>
      <c r="BI161" s="323">
        <v>15780</v>
      </c>
      <c r="BJ161" s="324">
        <v>15780</v>
      </c>
      <c r="BK161" s="323">
        <v>15780</v>
      </c>
      <c r="BL161" s="319">
        <v>15780</v>
      </c>
      <c r="BM161" s="319">
        <v>15780</v>
      </c>
      <c r="BN161" s="319">
        <v>15780</v>
      </c>
      <c r="BO161" s="319">
        <v>15780</v>
      </c>
      <c r="BP161" s="325">
        <v>15780</v>
      </c>
      <c r="BQ161" s="319">
        <v>15780</v>
      </c>
      <c r="BR161" s="319">
        <v>15780</v>
      </c>
      <c r="BS161" s="319">
        <v>15780</v>
      </c>
      <c r="BT161" s="324">
        <v>15780</v>
      </c>
      <c r="BU161" s="323">
        <v>15780</v>
      </c>
      <c r="BV161" s="319">
        <v>15780</v>
      </c>
      <c r="BW161" s="319">
        <v>15780</v>
      </c>
      <c r="BX161" s="319">
        <v>15780</v>
      </c>
      <c r="BY161" s="319">
        <v>15780</v>
      </c>
      <c r="BZ161" s="319">
        <v>15780</v>
      </c>
      <c r="CA161" s="319">
        <v>15780</v>
      </c>
      <c r="CB161" s="319">
        <v>15780</v>
      </c>
      <c r="CC161" s="324">
        <v>15780</v>
      </c>
    </row>
    <row r="162" spans="1:83" ht="12.95" customHeight="1" x14ac:dyDescent="0.4">
      <c r="A162" s="722"/>
      <c r="B162" s="317" t="s">
        <v>454</v>
      </c>
      <c r="C162" s="323">
        <v>500</v>
      </c>
      <c r="D162" s="323">
        <v>500</v>
      </c>
      <c r="E162" s="323">
        <v>500</v>
      </c>
      <c r="F162" s="323">
        <v>500</v>
      </c>
      <c r="G162" s="323">
        <v>500</v>
      </c>
      <c r="H162" s="321">
        <v>706</v>
      </c>
      <c r="I162" s="321">
        <v>2790</v>
      </c>
      <c r="J162" s="321">
        <v>2790</v>
      </c>
      <c r="K162" s="319">
        <v>5340</v>
      </c>
      <c r="L162" s="319">
        <v>5340</v>
      </c>
      <c r="M162" s="328">
        <v>13350</v>
      </c>
      <c r="N162" s="319">
        <v>13350</v>
      </c>
      <c r="O162" s="319">
        <v>13350</v>
      </c>
      <c r="P162" s="319">
        <v>13350</v>
      </c>
      <c r="Q162" s="319">
        <v>13350</v>
      </c>
      <c r="R162" s="319">
        <v>13350</v>
      </c>
      <c r="S162" s="319">
        <v>13350</v>
      </c>
      <c r="T162" s="319">
        <v>13350</v>
      </c>
      <c r="U162" s="319">
        <v>13350</v>
      </c>
      <c r="V162" s="324">
        <v>13350</v>
      </c>
      <c r="W162" s="323">
        <v>16520</v>
      </c>
      <c r="X162" s="319">
        <v>16520</v>
      </c>
      <c r="Y162" s="319">
        <v>16520</v>
      </c>
      <c r="Z162" s="319">
        <v>16520</v>
      </c>
      <c r="AA162" s="319">
        <v>16520</v>
      </c>
      <c r="AB162" s="319">
        <v>16520</v>
      </c>
      <c r="AC162" s="319">
        <v>16520</v>
      </c>
      <c r="AD162" s="319">
        <v>16520</v>
      </c>
      <c r="AE162" s="319">
        <v>16520</v>
      </c>
      <c r="AF162" s="324">
        <v>16520</v>
      </c>
      <c r="AG162" s="319">
        <v>16520</v>
      </c>
      <c r="AH162" s="319">
        <v>16520</v>
      </c>
      <c r="AI162" s="319">
        <v>16520</v>
      </c>
      <c r="AJ162" s="319">
        <v>16520</v>
      </c>
      <c r="AK162" s="319">
        <v>16520</v>
      </c>
      <c r="AL162" s="319">
        <v>16520</v>
      </c>
      <c r="AM162" s="319">
        <v>16520</v>
      </c>
      <c r="AN162" s="319">
        <v>16520</v>
      </c>
      <c r="AO162" s="319">
        <v>16520</v>
      </c>
      <c r="AP162" s="324">
        <v>16520</v>
      </c>
      <c r="AQ162" s="319">
        <v>16520</v>
      </c>
      <c r="AR162" s="319">
        <v>16520</v>
      </c>
      <c r="AS162" s="319">
        <v>16520</v>
      </c>
      <c r="AT162" s="319">
        <v>16520</v>
      </c>
      <c r="AU162" s="319">
        <v>16520</v>
      </c>
      <c r="AV162" s="319">
        <v>16520</v>
      </c>
      <c r="AW162" s="319">
        <v>16520</v>
      </c>
      <c r="AX162" s="325">
        <v>16520</v>
      </c>
      <c r="AY162" s="326">
        <v>16520</v>
      </c>
      <c r="AZ162" s="324">
        <v>16520</v>
      </c>
      <c r="BA162" s="323">
        <v>16520</v>
      </c>
      <c r="BB162" s="323">
        <v>16520</v>
      </c>
      <c r="BC162" s="323">
        <v>16520</v>
      </c>
      <c r="BD162" s="323">
        <v>16520</v>
      </c>
      <c r="BE162" s="323">
        <v>16520</v>
      </c>
      <c r="BF162" s="323">
        <v>16520</v>
      </c>
      <c r="BG162" s="323">
        <v>16520</v>
      </c>
      <c r="BH162" s="323">
        <v>16520</v>
      </c>
      <c r="BI162" s="323">
        <v>16520</v>
      </c>
      <c r="BJ162" s="324">
        <v>16520</v>
      </c>
      <c r="BK162" s="323">
        <v>16520</v>
      </c>
      <c r="BL162" s="319">
        <v>16520</v>
      </c>
      <c r="BM162" s="319">
        <v>16520</v>
      </c>
      <c r="BN162" s="319">
        <v>16520</v>
      </c>
      <c r="BO162" s="319">
        <v>16520</v>
      </c>
      <c r="BP162" s="325">
        <v>16520</v>
      </c>
      <c r="BQ162" s="319">
        <v>16520</v>
      </c>
      <c r="BR162" s="319">
        <v>16520</v>
      </c>
      <c r="BS162" s="319">
        <v>16520</v>
      </c>
      <c r="BT162" s="324">
        <v>16520</v>
      </c>
      <c r="BU162" s="323">
        <v>16520</v>
      </c>
      <c r="BV162" s="319">
        <v>16520</v>
      </c>
      <c r="BW162" s="319">
        <v>16520</v>
      </c>
      <c r="BX162" s="319">
        <v>16520</v>
      </c>
      <c r="BY162" s="319">
        <v>16520</v>
      </c>
      <c r="BZ162" s="319">
        <v>16520</v>
      </c>
      <c r="CA162" s="319">
        <v>16520</v>
      </c>
      <c r="CB162" s="319">
        <v>16520</v>
      </c>
      <c r="CC162" s="324">
        <v>16520</v>
      </c>
    </row>
    <row r="163" spans="1:83" ht="12.95" customHeight="1" x14ac:dyDescent="0.4">
      <c r="A163" s="723"/>
      <c r="B163" s="317" t="s">
        <v>455</v>
      </c>
      <c r="C163" s="323">
        <v>500</v>
      </c>
      <c r="D163" s="323">
        <v>500</v>
      </c>
      <c r="E163" s="323">
        <v>500</v>
      </c>
      <c r="F163" s="323">
        <v>500</v>
      </c>
      <c r="G163" s="323">
        <v>500</v>
      </c>
      <c r="H163" s="319">
        <v>2521</v>
      </c>
      <c r="I163" s="319">
        <v>3030</v>
      </c>
      <c r="J163" s="319">
        <v>3030</v>
      </c>
      <c r="K163" s="321">
        <v>5810</v>
      </c>
      <c r="L163" s="321">
        <v>5810</v>
      </c>
      <c r="M163" s="328">
        <v>14120</v>
      </c>
      <c r="N163" s="319">
        <v>14120</v>
      </c>
      <c r="O163" s="319">
        <v>14120</v>
      </c>
      <c r="P163" s="319">
        <v>14120</v>
      </c>
      <c r="Q163" s="319">
        <v>14120</v>
      </c>
      <c r="R163" s="319">
        <v>14120</v>
      </c>
      <c r="S163" s="319">
        <v>14120</v>
      </c>
      <c r="T163" s="319">
        <v>14120</v>
      </c>
      <c r="U163" s="319">
        <v>14120</v>
      </c>
      <c r="V163" s="324">
        <v>14120</v>
      </c>
      <c r="W163" s="323">
        <v>17480</v>
      </c>
      <c r="X163" s="319">
        <v>17480</v>
      </c>
      <c r="Y163" s="319">
        <v>17480</v>
      </c>
      <c r="Z163" s="319">
        <v>17480</v>
      </c>
      <c r="AA163" s="319">
        <v>17480</v>
      </c>
      <c r="AB163" s="319">
        <v>17480</v>
      </c>
      <c r="AC163" s="319">
        <v>17480</v>
      </c>
      <c r="AD163" s="319">
        <v>17480</v>
      </c>
      <c r="AE163" s="319">
        <v>17480</v>
      </c>
      <c r="AF163" s="324">
        <v>17480</v>
      </c>
      <c r="AG163" s="319">
        <v>17480</v>
      </c>
      <c r="AH163" s="319">
        <v>17480</v>
      </c>
      <c r="AI163" s="319">
        <v>17480</v>
      </c>
      <c r="AJ163" s="319">
        <v>17480</v>
      </c>
      <c r="AK163" s="319">
        <v>17480</v>
      </c>
      <c r="AL163" s="319">
        <v>17480</v>
      </c>
      <c r="AM163" s="319">
        <v>17480</v>
      </c>
      <c r="AN163" s="319">
        <v>17480</v>
      </c>
      <c r="AO163" s="319">
        <v>17480</v>
      </c>
      <c r="AP163" s="324">
        <v>17480</v>
      </c>
      <c r="AQ163" s="319">
        <v>17480</v>
      </c>
      <c r="AR163" s="319">
        <v>17480</v>
      </c>
      <c r="AS163" s="319">
        <v>17480</v>
      </c>
      <c r="AT163" s="319">
        <v>17480</v>
      </c>
      <c r="AU163" s="319">
        <v>17480</v>
      </c>
      <c r="AV163" s="319">
        <v>17480</v>
      </c>
      <c r="AW163" s="319">
        <v>17480</v>
      </c>
      <c r="AX163" s="325">
        <v>17480</v>
      </c>
      <c r="AY163" s="326">
        <v>17480</v>
      </c>
      <c r="AZ163" s="324">
        <v>17480</v>
      </c>
      <c r="BA163" s="323">
        <v>17480</v>
      </c>
      <c r="BB163" s="323">
        <v>17480</v>
      </c>
      <c r="BC163" s="323">
        <v>17480</v>
      </c>
      <c r="BD163" s="323">
        <v>17480</v>
      </c>
      <c r="BE163" s="323">
        <v>17480</v>
      </c>
      <c r="BF163" s="323">
        <v>17480</v>
      </c>
      <c r="BG163" s="323">
        <v>17480</v>
      </c>
      <c r="BH163" s="323">
        <v>17480</v>
      </c>
      <c r="BI163" s="323">
        <v>17480</v>
      </c>
      <c r="BJ163" s="324">
        <v>17480</v>
      </c>
      <c r="BK163" s="323">
        <v>17480</v>
      </c>
      <c r="BL163" s="319">
        <v>17480</v>
      </c>
      <c r="BM163" s="319">
        <v>17480</v>
      </c>
      <c r="BN163" s="319">
        <v>17480</v>
      </c>
      <c r="BO163" s="319">
        <v>17480</v>
      </c>
      <c r="BP163" s="325">
        <v>17480</v>
      </c>
      <c r="BQ163" s="319">
        <v>17480</v>
      </c>
      <c r="BR163" s="319">
        <v>17480</v>
      </c>
      <c r="BS163" s="319">
        <v>17480</v>
      </c>
      <c r="BT163" s="324">
        <v>17480</v>
      </c>
      <c r="BU163" s="323">
        <v>17480</v>
      </c>
      <c r="BV163" s="319">
        <v>17480</v>
      </c>
      <c r="BW163" s="319">
        <v>17480</v>
      </c>
      <c r="BX163" s="319">
        <v>17480</v>
      </c>
      <c r="BY163" s="319">
        <v>17480</v>
      </c>
      <c r="BZ163" s="319">
        <v>17480</v>
      </c>
      <c r="CA163" s="319">
        <v>17480</v>
      </c>
      <c r="CB163" s="319">
        <v>17480</v>
      </c>
      <c r="CC163" s="324">
        <v>17480</v>
      </c>
    </row>
    <row r="164" spans="1:83" ht="12.95" customHeight="1" thickBot="1" x14ac:dyDescent="0.45">
      <c r="A164" s="724" t="s">
        <v>456</v>
      </c>
      <c r="B164" s="725"/>
      <c r="C164" s="329">
        <f>+(C161*180+C162*30+C163*100)*12</f>
        <v>1860000</v>
      </c>
      <c r="D164" s="329">
        <f>+(D161*180+D162*30+D163*100)*12</f>
        <v>1860000</v>
      </c>
      <c r="E164" s="329">
        <f t="shared" ref="E164:G164" si="45">+(E161*180+E162*30+E163*100)*12</f>
        <v>1860000</v>
      </c>
      <c r="F164" s="329">
        <f t="shared" si="45"/>
        <v>1860000</v>
      </c>
      <c r="G164" s="329">
        <f t="shared" si="45"/>
        <v>1860000</v>
      </c>
      <c r="H164" s="330">
        <v>7223000</v>
      </c>
      <c r="I164" s="330">
        <f t="shared" ref="I164:L164" si="46">+(I161*180+I162*30+I163*100)*12</f>
        <v>10256400</v>
      </c>
      <c r="J164" s="330">
        <f>+(J161*180+J162*30+J163*100)*12</f>
        <v>10256400</v>
      </c>
      <c r="K164" s="330">
        <f t="shared" si="46"/>
        <v>19651200</v>
      </c>
      <c r="L164" s="330">
        <f t="shared" si="46"/>
        <v>19651200</v>
      </c>
      <c r="M164" s="603">
        <v>41058260</v>
      </c>
      <c r="N164" s="330">
        <f>+(N161*180+N162*30+N163*100)*12</f>
        <v>49290000</v>
      </c>
      <c r="O164" s="330">
        <f t="shared" ref="O164:V164" si="47">+(O161*180+O162*30+O163*100)*12</f>
        <v>49290000</v>
      </c>
      <c r="P164" s="330">
        <f t="shared" si="47"/>
        <v>49290000</v>
      </c>
      <c r="Q164" s="330">
        <f t="shared" si="47"/>
        <v>49290000</v>
      </c>
      <c r="R164" s="330">
        <f t="shared" si="47"/>
        <v>49290000</v>
      </c>
      <c r="S164" s="330">
        <f t="shared" si="47"/>
        <v>49290000</v>
      </c>
      <c r="T164" s="330">
        <f t="shared" si="47"/>
        <v>49290000</v>
      </c>
      <c r="U164" s="330">
        <f t="shared" si="47"/>
        <v>49290000</v>
      </c>
      <c r="V164" s="331">
        <f t="shared" si="47"/>
        <v>49290000</v>
      </c>
      <c r="W164" s="617">
        <v>58078500</v>
      </c>
      <c r="X164" s="330">
        <f t="shared" ref="X164:AL164" si="48">+(X161*180+X162*30+X163*100)*12</f>
        <v>61008000</v>
      </c>
      <c r="Y164" s="330">
        <f t="shared" si="48"/>
        <v>61008000</v>
      </c>
      <c r="Z164" s="330">
        <f t="shared" si="48"/>
        <v>61008000</v>
      </c>
      <c r="AA164" s="330">
        <f t="shared" si="48"/>
        <v>61008000</v>
      </c>
      <c r="AB164" s="330">
        <f t="shared" si="48"/>
        <v>61008000</v>
      </c>
      <c r="AC164" s="330">
        <f t="shared" si="48"/>
        <v>61008000</v>
      </c>
      <c r="AD164" s="330">
        <f t="shared" si="48"/>
        <v>61008000</v>
      </c>
      <c r="AE164" s="330">
        <f t="shared" si="48"/>
        <v>61008000</v>
      </c>
      <c r="AF164" s="331">
        <f t="shared" si="48"/>
        <v>61008000</v>
      </c>
      <c r="AG164" s="330">
        <f t="shared" si="48"/>
        <v>61008000</v>
      </c>
      <c r="AH164" s="330">
        <f t="shared" si="48"/>
        <v>61008000</v>
      </c>
      <c r="AI164" s="330">
        <f t="shared" si="48"/>
        <v>61008000</v>
      </c>
      <c r="AJ164" s="330">
        <f t="shared" si="48"/>
        <v>61008000</v>
      </c>
      <c r="AK164" s="330">
        <f t="shared" si="48"/>
        <v>61008000</v>
      </c>
      <c r="AL164" s="330">
        <f t="shared" si="48"/>
        <v>61008000</v>
      </c>
      <c r="AM164" s="330">
        <f>+(AM161*180+AM162*30+AM163*100)*12</f>
        <v>61008000</v>
      </c>
      <c r="AN164" s="330">
        <f t="shared" ref="AN164:BI164" si="49">+(AN161*180+AN162*30+AN163*100)*12</f>
        <v>61008000</v>
      </c>
      <c r="AO164" s="330">
        <f t="shared" si="49"/>
        <v>61008000</v>
      </c>
      <c r="AP164" s="331">
        <f t="shared" si="49"/>
        <v>61008000</v>
      </c>
      <c r="AQ164" s="330">
        <f t="shared" si="49"/>
        <v>61008000</v>
      </c>
      <c r="AR164" s="330">
        <f t="shared" si="49"/>
        <v>61008000</v>
      </c>
      <c r="AS164" s="330">
        <f t="shared" si="49"/>
        <v>61008000</v>
      </c>
      <c r="AT164" s="330">
        <f t="shared" si="49"/>
        <v>61008000</v>
      </c>
      <c r="AU164" s="330">
        <f t="shared" si="49"/>
        <v>61008000</v>
      </c>
      <c r="AV164" s="330">
        <f t="shared" si="49"/>
        <v>61008000</v>
      </c>
      <c r="AW164" s="330">
        <f t="shared" si="49"/>
        <v>61008000</v>
      </c>
      <c r="AX164" s="333">
        <f t="shared" si="49"/>
        <v>61008000</v>
      </c>
      <c r="AY164" s="334">
        <f t="shared" si="49"/>
        <v>61008000</v>
      </c>
      <c r="AZ164" s="331">
        <f t="shared" si="49"/>
        <v>61008000</v>
      </c>
      <c r="BA164" s="332">
        <f t="shared" si="49"/>
        <v>61008000</v>
      </c>
      <c r="BB164" s="332">
        <f t="shared" si="49"/>
        <v>61008000</v>
      </c>
      <c r="BC164" s="332">
        <f t="shared" si="49"/>
        <v>61008000</v>
      </c>
      <c r="BD164" s="332">
        <f t="shared" si="49"/>
        <v>61008000</v>
      </c>
      <c r="BE164" s="332">
        <f t="shared" si="49"/>
        <v>61008000</v>
      </c>
      <c r="BF164" s="332">
        <f t="shared" si="49"/>
        <v>61008000</v>
      </c>
      <c r="BG164" s="332">
        <f t="shared" si="49"/>
        <v>61008000</v>
      </c>
      <c r="BH164" s="332">
        <f t="shared" si="49"/>
        <v>61008000</v>
      </c>
      <c r="BI164" s="332">
        <f t="shared" si="49"/>
        <v>61008000</v>
      </c>
      <c r="BJ164" s="331">
        <v>61008000</v>
      </c>
      <c r="BK164" s="332">
        <f t="shared" ref="BK164:CC164" si="50">+(BK161*180+BK162*30+BK163*100)*12</f>
        <v>61008000</v>
      </c>
      <c r="BL164" s="330">
        <f t="shared" si="50"/>
        <v>61008000</v>
      </c>
      <c r="BM164" s="330">
        <f t="shared" si="50"/>
        <v>61008000</v>
      </c>
      <c r="BN164" s="330">
        <f t="shared" si="50"/>
        <v>61008000</v>
      </c>
      <c r="BO164" s="330">
        <f t="shared" si="50"/>
        <v>61008000</v>
      </c>
      <c r="BP164" s="333">
        <f t="shared" si="50"/>
        <v>61008000</v>
      </c>
      <c r="BQ164" s="330">
        <f t="shared" si="50"/>
        <v>61008000</v>
      </c>
      <c r="BR164" s="330">
        <f t="shared" si="50"/>
        <v>61008000</v>
      </c>
      <c r="BS164" s="330">
        <f t="shared" si="50"/>
        <v>61008000</v>
      </c>
      <c r="BT164" s="331">
        <f t="shared" si="50"/>
        <v>61008000</v>
      </c>
      <c r="BU164" s="332">
        <f t="shared" si="50"/>
        <v>61008000</v>
      </c>
      <c r="BV164" s="330">
        <f t="shared" si="50"/>
        <v>61008000</v>
      </c>
      <c r="BW164" s="330">
        <f t="shared" si="50"/>
        <v>61008000</v>
      </c>
      <c r="BX164" s="330">
        <f t="shared" si="50"/>
        <v>61008000</v>
      </c>
      <c r="BY164" s="330">
        <f t="shared" si="50"/>
        <v>61008000</v>
      </c>
      <c r="BZ164" s="330">
        <f t="shared" si="50"/>
        <v>61008000</v>
      </c>
      <c r="CA164" s="330">
        <f t="shared" si="50"/>
        <v>61008000</v>
      </c>
      <c r="CB164" s="330">
        <f t="shared" si="50"/>
        <v>61008000</v>
      </c>
      <c r="CC164" s="331">
        <f t="shared" si="50"/>
        <v>61008000</v>
      </c>
      <c r="CD164" s="327"/>
      <c r="CE164" s="327"/>
    </row>
    <row r="165" spans="1:83" ht="14.25" customHeight="1" thickBot="1" x14ac:dyDescent="0.45">
      <c r="B165" s="335"/>
      <c r="H165" s="23" t="s">
        <v>457</v>
      </c>
      <c r="AV165" s="104"/>
      <c r="AW165" s="104"/>
      <c r="AX165" s="104"/>
    </row>
    <row r="166" spans="1:83" ht="12.95" customHeight="1" x14ac:dyDescent="0.4">
      <c r="A166" s="726" t="s">
        <v>458</v>
      </c>
      <c r="B166" s="727"/>
      <c r="C166" s="621"/>
      <c r="D166" s="313"/>
      <c r="E166" s="711" t="s">
        <v>450</v>
      </c>
      <c r="F166" s="712"/>
      <c r="G166" s="709">
        <f>+SUM(C170:L170)</f>
        <v>157386000</v>
      </c>
      <c r="H166" s="710"/>
      <c r="I166" s="313"/>
      <c r="J166" s="313"/>
      <c r="K166" s="313"/>
      <c r="L166" s="620"/>
      <c r="M166" s="314"/>
      <c r="N166" s="711" t="s">
        <v>450</v>
      </c>
      <c r="O166" s="712"/>
      <c r="P166" s="709">
        <f>+SUM(M170:V170)</f>
        <v>195338400</v>
      </c>
      <c r="Q166" s="710"/>
      <c r="R166" s="313"/>
      <c r="S166" s="313" t="s">
        <v>451</v>
      </c>
      <c r="T166" s="709">
        <f>+P166+G166</f>
        <v>352724400</v>
      </c>
      <c r="U166" s="710"/>
      <c r="V166" s="315"/>
      <c r="W166" s="621"/>
      <c r="X166" s="711" t="s">
        <v>450</v>
      </c>
      <c r="Y166" s="712"/>
      <c r="Z166" s="709">
        <f>+SUM(W170:AF170)</f>
        <v>243348000</v>
      </c>
      <c r="AA166" s="710"/>
      <c r="AB166" s="313"/>
      <c r="AC166" s="313" t="s">
        <v>451</v>
      </c>
      <c r="AD166" s="709">
        <f>+Z166+T166</f>
        <v>596072400</v>
      </c>
      <c r="AE166" s="710"/>
      <c r="AF166" s="315"/>
      <c r="AG166" s="313"/>
      <c r="AH166" s="711" t="s">
        <v>450</v>
      </c>
      <c r="AI166" s="712"/>
      <c r="AJ166" s="709">
        <f>+SUM(AG170:AP170)</f>
        <v>195396000</v>
      </c>
      <c r="AK166" s="710"/>
      <c r="AL166" s="313"/>
      <c r="AM166" s="313" t="s">
        <v>451</v>
      </c>
      <c r="AN166" s="709">
        <f>+AJ166+AD166</f>
        <v>791468400</v>
      </c>
      <c r="AO166" s="710"/>
      <c r="AP166" s="620"/>
      <c r="AQ166" s="316"/>
      <c r="AR166" s="711" t="s">
        <v>450</v>
      </c>
      <c r="AS166" s="712"/>
      <c r="AT166" s="709">
        <f>+SUM(AQ170:AZ170)</f>
        <v>190068000</v>
      </c>
      <c r="AU166" s="710"/>
      <c r="AV166" s="313"/>
      <c r="AW166" s="313" t="s">
        <v>451</v>
      </c>
      <c r="AX166" s="709">
        <f>+AT166+AN166</f>
        <v>981536400</v>
      </c>
      <c r="AY166" s="710"/>
      <c r="AZ166" s="315"/>
      <c r="BA166" s="621"/>
      <c r="BB166" s="711" t="s">
        <v>450</v>
      </c>
      <c r="BC166" s="712"/>
      <c r="BD166" s="709">
        <f>+SUM(BA170:BJ170)</f>
        <v>190068000</v>
      </c>
      <c r="BE166" s="710"/>
      <c r="BF166" s="313"/>
      <c r="BG166" s="313" t="s">
        <v>451</v>
      </c>
      <c r="BH166" s="709">
        <f>+BD166+AX166</f>
        <v>1171604400</v>
      </c>
      <c r="BI166" s="710"/>
      <c r="BJ166" s="315"/>
      <c r="BK166" s="621"/>
      <c r="BL166" s="711" t="s">
        <v>450</v>
      </c>
      <c r="BM166" s="712"/>
      <c r="BN166" s="709">
        <f>+SUM(BK170:BT170)</f>
        <v>190068000</v>
      </c>
      <c r="BO166" s="710"/>
      <c r="BP166" s="620"/>
      <c r="BQ166" s="313" t="s">
        <v>451</v>
      </c>
      <c r="BR166" s="709">
        <f>+BN166+BH166</f>
        <v>1361672400</v>
      </c>
      <c r="BS166" s="710"/>
      <c r="BT166" s="315"/>
      <c r="BU166" s="621"/>
      <c r="BV166" s="313"/>
      <c r="BW166" s="313"/>
      <c r="BX166" s="313"/>
      <c r="BY166" s="313"/>
      <c r="BZ166" s="313"/>
      <c r="CA166" s="313"/>
      <c r="CB166" s="313"/>
      <c r="CC166" s="315"/>
    </row>
    <row r="167" spans="1:83" ht="12.95" customHeight="1" x14ac:dyDescent="0.4">
      <c r="A167" s="713" t="s">
        <v>452</v>
      </c>
      <c r="B167" s="336" t="s">
        <v>453</v>
      </c>
      <c r="C167" s="323">
        <v>3600</v>
      </c>
      <c r="D167" s="323">
        <v>3600</v>
      </c>
      <c r="E167" s="323">
        <v>3600</v>
      </c>
      <c r="F167" s="323">
        <v>3600</v>
      </c>
      <c r="G167" s="323">
        <v>3600</v>
      </c>
      <c r="H167" s="319">
        <v>4100</v>
      </c>
      <c r="I167" s="319">
        <v>4100</v>
      </c>
      <c r="J167" s="319">
        <v>4460</v>
      </c>
      <c r="K167" s="319">
        <v>4460</v>
      </c>
      <c r="L167" s="325">
        <v>5030</v>
      </c>
      <c r="M167" s="328">
        <v>5030</v>
      </c>
      <c r="N167" s="319">
        <v>5030</v>
      </c>
      <c r="O167" s="319">
        <v>5030</v>
      </c>
      <c r="P167" s="319">
        <v>5030</v>
      </c>
      <c r="Q167" s="319">
        <v>5030</v>
      </c>
      <c r="R167" s="319">
        <v>5030</v>
      </c>
      <c r="S167" s="319">
        <v>5030</v>
      </c>
      <c r="T167" s="319">
        <v>5030</v>
      </c>
      <c r="U167" s="319">
        <v>5030</v>
      </c>
      <c r="V167" s="324">
        <v>5030</v>
      </c>
      <c r="W167" s="323">
        <v>6290</v>
      </c>
      <c r="X167" s="319">
        <v>6290</v>
      </c>
      <c r="Y167" s="319">
        <v>6290</v>
      </c>
      <c r="Z167" s="319">
        <v>6290</v>
      </c>
      <c r="AA167" s="319">
        <v>6290</v>
      </c>
      <c r="AB167" s="319">
        <v>6290</v>
      </c>
      <c r="AC167" s="319">
        <v>6290</v>
      </c>
      <c r="AD167" s="319">
        <v>6290</v>
      </c>
      <c r="AE167" s="319">
        <v>6290</v>
      </c>
      <c r="AF167" s="324">
        <v>6290</v>
      </c>
      <c r="AG167" s="323">
        <v>6290</v>
      </c>
      <c r="AH167" s="319">
        <v>4950</v>
      </c>
      <c r="AI167" s="319">
        <v>4950</v>
      </c>
      <c r="AJ167" s="319">
        <v>4950</v>
      </c>
      <c r="AK167" s="319">
        <v>4950</v>
      </c>
      <c r="AL167" s="319">
        <v>4950</v>
      </c>
      <c r="AM167" s="319">
        <v>4950</v>
      </c>
      <c r="AN167" s="319">
        <v>4950</v>
      </c>
      <c r="AO167" s="319">
        <v>4950</v>
      </c>
      <c r="AP167" s="319">
        <v>4950</v>
      </c>
      <c r="AQ167" s="337">
        <v>4950</v>
      </c>
      <c r="AR167" s="319">
        <v>4950</v>
      </c>
      <c r="AS167" s="319">
        <v>4950</v>
      </c>
      <c r="AT167" s="319">
        <v>4950</v>
      </c>
      <c r="AU167" s="319">
        <v>4950</v>
      </c>
      <c r="AV167" s="319">
        <v>4950</v>
      </c>
      <c r="AW167" s="319">
        <v>4950</v>
      </c>
      <c r="AX167" s="325">
        <v>4950</v>
      </c>
      <c r="AY167" s="326">
        <v>4950</v>
      </c>
      <c r="AZ167" s="324">
        <v>4950</v>
      </c>
      <c r="BA167" s="323">
        <v>4950</v>
      </c>
      <c r="BB167" s="319">
        <v>4950</v>
      </c>
      <c r="BC167" s="319">
        <v>4950</v>
      </c>
      <c r="BD167" s="319">
        <v>4950</v>
      </c>
      <c r="BE167" s="319">
        <v>4950</v>
      </c>
      <c r="BF167" s="319">
        <v>4950</v>
      </c>
      <c r="BG167" s="319">
        <v>4950</v>
      </c>
      <c r="BH167" s="319">
        <v>4950</v>
      </c>
      <c r="BI167" s="319">
        <v>4950</v>
      </c>
      <c r="BJ167" s="324">
        <v>4950</v>
      </c>
      <c r="BK167" s="323">
        <v>4950</v>
      </c>
      <c r="BL167" s="319">
        <v>4950</v>
      </c>
      <c r="BM167" s="319">
        <v>4950</v>
      </c>
      <c r="BN167" s="319">
        <v>4950</v>
      </c>
      <c r="BO167" s="319">
        <v>4950</v>
      </c>
      <c r="BP167" s="319">
        <v>4950</v>
      </c>
      <c r="BQ167" s="319">
        <v>4950</v>
      </c>
      <c r="BR167" s="319">
        <v>4950</v>
      </c>
      <c r="BS167" s="319">
        <v>4950</v>
      </c>
      <c r="BT167" s="324">
        <v>4950</v>
      </c>
      <c r="BU167" s="323">
        <v>4950</v>
      </c>
      <c r="BV167" s="319">
        <v>4950</v>
      </c>
      <c r="BW167" s="319">
        <v>4950</v>
      </c>
      <c r="BX167" s="319">
        <v>4950</v>
      </c>
      <c r="BY167" s="319">
        <v>4950</v>
      </c>
      <c r="BZ167" s="319">
        <v>4950</v>
      </c>
      <c r="CA167" s="319">
        <v>4950</v>
      </c>
      <c r="CB167" s="319">
        <v>4950</v>
      </c>
      <c r="CC167" s="324">
        <v>4950</v>
      </c>
    </row>
    <row r="168" spans="1:83" ht="12.95" customHeight="1" x14ac:dyDescent="0.4">
      <c r="A168" s="714"/>
      <c r="B168" s="336" t="s">
        <v>454</v>
      </c>
      <c r="C168" s="323">
        <v>3600</v>
      </c>
      <c r="D168" s="323">
        <v>3600</v>
      </c>
      <c r="E168" s="323">
        <v>3600</v>
      </c>
      <c r="F168" s="323">
        <v>3600</v>
      </c>
      <c r="G168" s="323">
        <v>3600</v>
      </c>
      <c r="H168" s="319">
        <v>4400</v>
      </c>
      <c r="I168" s="319">
        <v>4400</v>
      </c>
      <c r="J168" s="319">
        <v>4780</v>
      </c>
      <c r="K168" s="319">
        <v>4780</v>
      </c>
      <c r="L168" s="325">
        <v>5390</v>
      </c>
      <c r="M168" s="328">
        <v>5390</v>
      </c>
      <c r="N168" s="319">
        <v>5390</v>
      </c>
      <c r="O168" s="319">
        <v>5270</v>
      </c>
      <c r="P168" s="319">
        <v>5270</v>
      </c>
      <c r="Q168" s="319">
        <v>5270</v>
      </c>
      <c r="R168" s="319">
        <v>5270</v>
      </c>
      <c r="S168" s="319">
        <v>5270</v>
      </c>
      <c r="T168" s="319">
        <v>5270</v>
      </c>
      <c r="U168" s="319">
        <v>5270</v>
      </c>
      <c r="V168" s="324">
        <v>5270</v>
      </c>
      <c r="W168" s="323">
        <v>6590</v>
      </c>
      <c r="X168" s="319">
        <v>6590</v>
      </c>
      <c r="Y168" s="319">
        <v>6590</v>
      </c>
      <c r="Z168" s="319">
        <v>6590</v>
      </c>
      <c r="AA168" s="319">
        <v>6590</v>
      </c>
      <c r="AB168" s="319">
        <v>6590</v>
      </c>
      <c r="AC168" s="319">
        <v>6590</v>
      </c>
      <c r="AD168" s="319">
        <v>6590</v>
      </c>
      <c r="AE168" s="319">
        <v>6590</v>
      </c>
      <c r="AF168" s="324">
        <v>6590</v>
      </c>
      <c r="AG168" s="323">
        <v>6590</v>
      </c>
      <c r="AH168" s="319">
        <v>5130</v>
      </c>
      <c r="AI168" s="319">
        <v>5130</v>
      </c>
      <c r="AJ168" s="319">
        <v>5130</v>
      </c>
      <c r="AK168" s="319">
        <v>5130</v>
      </c>
      <c r="AL168" s="319">
        <v>5130</v>
      </c>
      <c r="AM168" s="319">
        <v>5130</v>
      </c>
      <c r="AN168" s="319">
        <v>5130</v>
      </c>
      <c r="AO168" s="319">
        <v>5130</v>
      </c>
      <c r="AP168" s="319">
        <v>5130</v>
      </c>
      <c r="AQ168" s="337">
        <v>5130</v>
      </c>
      <c r="AR168" s="319">
        <v>5130</v>
      </c>
      <c r="AS168" s="319">
        <v>5130</v>
      </c>
      <c r="AT168" s="319">
        <v>5130</v>
      </c>
      <c r="AU168" s="319">
        <v>5130</v>
      </c>
      <c r="AV168" s="319">
        <v>5130</v>
      </c>
      <c r="AW168" s="319">
        <v>5130</v>
      </c>
      <c r="AX168" s="325">
        <v>5130</v>
      </c>
      <c r="AY168" s="326">
        <v>5130</v>
      </c>
      <c r="AZ168" s="324">
        <v>5130</v>
      </c>
      <c r="BA168" s="323">
        <v>5130</v>
      </c>
      <c r="BB168" s="319">
        <v>5130</v>
      </c>
      <c r="BC168" s="319">
        <v>5130</v>
      </c>
      <c r="BD168" s="319">
        <v>5130</v>
      </c>
      <c r="BE168" s="319">
        <v>5130</v>
      </c>
      <c r="BF168" s="319">
        <v>5130</v>
      </c>
      <c r="BG168" s="319">
        <v>5130</v>
      </c>
      <c r="BH168" s="319">
        <v>5130</v>
      </c>
      <c r="BI168" s="319">
        <v>5130</v>
      </c>
      <c r="BJ168" s="324">
        <v>5130</v>
      </c>
      <c r="BK168" s="323">
        <v>5130</v>
      </c>
      <c r="BL168" s="319">
        <v>5130</v>
      </c>
      <c r="BM168" s="319">
        <v>5130</v>
      </c>
      <c r="BN168" s="319">
        <v>5130</v>
      </c>
      <c r="BO168" s="319">
        <v>5130</v>
      </c>
      <c r="BP168" s="319">
        <v>5130</v>
      </c>
      <c r="BQ168" s="319">
        <v>5130</v>
      </c>
      <c r="BR168" s="319">
        <v>5130</v>
      </c>
      <c r="BS168" s="319">
        <v>5130</v>
      </c>
      <c r="BT168" s="324">
        <v>5130</v>
      </c>
      <c r="BU168" s="323">
        <v>5130</v>
      </c>
      <c r="BV168" s="319">
        <v>5130</v>
      </c>
      <c r="BW168" s="319">
        <v>5130</v>
      </c>
      <c r="BX168" s="319">
        <v>5130</v>
      </c>
      <c r="BY168" s="319">
        <v>5130</v>
      </c>
      <c r="BZ168" s="319">
        <v>5130</v>
      </c>
      <c r="CA168" s="319">
        <v>5130</v>
      </c>
      <c r="CB168" s="319">
        <v>5130</v>
      </c>
      <c r="CC168" s="324">
        <v>5130</v>
      </c>
    </row>
    <row r="169" spans="1:83" ht="12.95" customHeight="1" x14ac:dyDescent="0.4">
      <c r="A169" s="715"/>
      <c r="B169" s="336" t="s">
        <v>455</v>
      </c>
      <c r="C169" s="323">
        <v>4100</v>
      </c>
      <c r="D169" s="323">
        <v>4100</v>
      </c>
      <c r="E169" s="323">
        <v>4100</v>
      </c>
      <c r="F169" s="323">
        <v>4100</v>
      </c>
      <c r="G169" s="323">
        <v>4100</v>
      </c>
      <c r="H169" s="319">
        <v>4800</v>
      </c>
      <c r="I169" s="319">
        <v>4800</v>
      </c>
      <c r="J169" s="319">
        <v>5200</v>
      </c>
      <c r="K169" s="319">
        <v>5200</v>
      </c>
      <c r="L169" s="325">
        <v>5860</v>
      </c>
      <c r="M169" s="328">
        <v>5860</v>
      </c>
      <c r="N169" s="319">
        <v>5860</v>
      </c>
      <c r="O169" s="319">
        <v>5580</v>
      </c>
      <c r="P169" s="319">
        <v>5580</v>
      </c>
      <c r="Q169" s="319">
        <v>5580</v>
      </c>
      <c r="R169" s="319">
        <v>5580</v>
      </c>
      <c r="S169" s="319">
        <v>5580</v>
      </c>
      <c r="T169" s="319">
        <v>5580</v>
      </c>
      <c r="U169" s="319">
        <v>5580</v>
      </c>
      <c r="V169" s="324">
        <v>5580</v>
      </c>
      <c r="W169" s="323">
        <v>6980</v>
      </c>
      <c r="X169" s="319">
        <v>6980</v>
      </c>
      <c r="Y169" s="319">
        <v>6980</v>
      </c>
      <c r="Z169" s="319">
        <v>6980</v>
      </c>
      <c r="AA169" s="319">
        <v>6980</v>
      </c>
      <c r="AB169" s="319">
        <v>6980</v>
      </c>
      <c r="AC169" s="319">
        <v>6980</v>
      </c>
      <c r="AD169" s="319">
        <v>6980</v>
      </c>
      <c r="AE169" s="319">
        <v>6980</v>
      </c>
      <c r="AF169" s="324">
        <v>6980</v>
      </c>
      <c r="AG169" s="323">
        <v>6980</v>
      </c>
      <c r="AH169" s="319">
        <v>5390</v>
      </c>
      <c r="AI169" s="319">
        <v>5390</v>
      </c>
      <c r="AJ169" s="319">
        <v>5390</v>
      </c>
      <c r="AK169" s="319">
        <v>5390</v>
      </c>
      <c r="AL169" s="319">
        <v>5390</v>
      </c>
      <c r="AM169" s="319">
        <v>5390</v>
      </c>
      <c r="AN169" s="319">
        <v>5390</v>
      </c>
      <c r="AO169" s="319">
        <v>5390</v>
      </c>
      <c r="AP169" s="319">
        <v>5390</v>
      </c>
      <c r="AQ169" s="337">
        <v>5390</v>
      </c>
      <c r="AR169" s="319">
        <v>5390</v>
      </c>
      <c r="AS169" s="319">
        <v>5390</v>
      </c>
      <c r="AT169" s="319">
        <v>5390</v>
      </c>
      <c r="AU169" s="319">
        <v>5390</v>
      </c>
      <c r="AV169" s="319">
        <v>5390</v>
      </c>
      <c r="AW169" s="319">
        <v>5390</v>
      </c>
      <c r="AX169" s="325">
        <v>5390</v>
      </c>
      <c r="AY169" s="326">
        <v>5390</v>
      </c>
      <c r="AZ169" s="324">
        <v>5390</v>
      </c>
      <c r="BA169" s="323">
        <v>5390</v>
      </c>
      <c r="BB169" s="319">
        <v>5390</v>
      </c>
      <c r="BC169" s="319">
        <v>5390</v>
      </c>
      <c r="BD169" s="319">
        <v>5390</v>
      </c>
      <c r="BE169" s="319">
        <v>5390</v>
      </c>
      <c r="BF169" s="319">
        <v>5390</v>
      </c>
      <c r="BG169" s="319">
        <v>5390</v>
      </c>
      <c r="BH169" s="319">
        <v>5390</v>
      </c>
      <c r="BI169" s="319">
        <v>5390</v>
      </c>
      <c r="BJ169" s="324">
        <v>5390</v>
      </c>
      <c r="BK169" s="323">
        <v>5390</v>
      </c>
      <c r="BL169" s="319">
        <v>5390</v>
      </c>
      <c r="BM169" s="319">
        <v>5390</v>
      </c>
      <c r="BN169" s="319">
        <v>5390</v>
      </c>
      <c r="BO169" s="319">
        <v>5390</v>
      </c>
      <c r="BP169" s="319">
        <v>5390</v>
      </c>
      <c r="BQ169" s="319">
        <v>5390</v>
      </c>
      <c r="BR169" s="319">
        <v>5390</v>
      </c>
      <c r="BS169" s="319">
        <v>5390</v>
      </c>
      <c r="BT169" s="324">
        <v>5390</v>
      </c>
      <c r="BU169" s="323">
        <v>5390</v>
      </c>
      <c r="BV169" s="319">
        <v>5390</v>
      </c>
      <c r="BW169" s="319">
        <v>5390</v>
      </c>
      <c r="BX169" s="319">
        <v>5390</v>
      </c>
      <c r="BY169" s="319">
        <v>5390</v>
      </c>
      <c r="BZ169" s="319">
        <v>5390</v>
      </c>
      <c r="CA169" s="319">
        <v>5390</v>
      </c>
      <c r="CB169" s="319">
        <v>5390</v>
      </c>
      <c r="CC169" s="324">
        <v>5390</v>
      </c>
    </row>
    <row r="170" spans="1:83" ht="12.95" customHeight="1" thickBot="1" x14ac:dyDescent="0.45">
      <c r="A170" s="716" t="s">
        <v>459</v>
      </c>
      <c r="B170" s="717"/>
      <c r="C170" s="329">
        <f>+(C167*180+C168*30+C169*100)*12</f>
        <v>13992000</v>
      </c>
      <c r="D170" s="329">
        <f t="shared" ref="D170:BO170" si="51">+(D167*180+D168*30+D169*100)*12</f>
        <v>13992000</v>
      </c>
      <c r="E170" s="329">
        <f t="shared" si="51"/>
        <v>13992000</v>
      </c>
      <c r="F170" s="329">
        <f t="shared" si="51"/>
        <v>13992000</v>
      </c>
      <c r="G170" s="329">
        <f t="shared" si="51"/>
        <v>13992000</v>
      </c>
      <c r="H170" s="329">
        <f t="shared" si="51"/>
        <v>16200000</v>
      </c>
      <c r="I170" s="329">
        <f t="shared" si="51"/>
        <v>16200000</v>
      </c>
      <c r="J170" s="329">
        <f t="shared" si="51"/>
        <v>17594400</v>
      </c>
      <c r="K170" s="329">
        <f t="shared" si="51"/>
        <v>17594400</v>
      </c>
      <c r="L170" s="329">
        <f t="shared" si="51"/>
        <v>19837200</v>
      </c>
      <c r="M170" s="338">
        <f t="shared" si="51"/>
        <v>19837200</v>
      </c>
      <c r="N170" s="339">
        <f t="shared" si="51"/>
        <v>19837200</v>
      </c>
      <c r="O170" s="339">
        <f t="shared" si="51"/>
        <v>19458000</v>
      </c>
      <c r="P170" s="339">
        <f t="shared" si="51"/>
        <v>19458000</v>
      </c>
      <c r="Q170" s="339">
        <f t="shared" si="51"/>
        <v>19458000</v>
      </c>
      <c r="R170" s="339">
        <f t="shared" si="51"/>
        <v>19458000</v>
      </c>
      <c r="S170" s="339">
        <f t="shared" si="51"/>
        <v>19458000</v>
      </c>
      <c r="T170" s="339">
        <f t="shared" si="51"/>
        <v>19458000</v>
      </c>
      <c r="U170" s="339">
        <f t="shared" si="51"/>
        <v>19458000</v>
      </c>
      <c r="V170" s="340">
        <f t="shared" si="51"/>
        <v>19458000</v>
      </c>
      <c r="W170" s="329">
        <f t="shared" si="51"/>
        <v>24334800</v>
      </c>
      <c r="X170" s="339">
        <f t="shared" si="51"/>
        <v>24334800</v>
      </c>
      <c r="Y170" s="339">
        <f t="shared" si="51"/>
        <v>24334800</v>
      </c>
      <c r="Z170" s="339">
        <f t="shared" si="51"/>
        <v>24334800</v>
      </c>
      <c r="AA170" s="339">
        <f t="shared" si="51"/>
        <v>24334800</v>
      </c>
      <c r="AB170" s="339">
        <f t="shared" si="51"/>
        <v>24334800</v>
      </c>
      <c r="AC170" s="339">
        <f t="shared" si="51"/>
        <v>24334800</v>
      </c>
      <c r="AD170" s="339">
        <f t="shared" si="51"/>
        <v>24334800</v>
      </c>
      <c r="AE170" s="339">
        <f t="shared" si="51"/>
        <v>24334800</v>
      </c>
      <c r="AF170" s="340">
        <f t="shared" si="51"/>
        <v>24334800</v>
      </c>
      <c r="AG170" s="329">
        <f t="shared" si="51"/>
        <v>24334800</v>
      </c>
      <c r="AH170" s="329">
        <f t="shared" si="51"/>
        <v>19006800</v>
      </c>
      <c r="AI170" s="329">
        <f t="shared" si="51"/>
        <v>19006800</v>
      </c>
      <c r="AJ170" s="329">
        <f t="shared" si="51"/>
        <v>19006800</v>
      </c>
      <c r="AK170" s="329">
        <f t="shared" si="51"/>
        <v>19006800</v>
      </c>
      <c r="AL170" s="329">
        <f t="shared" si="51"/>
        <v>19006800</v>
      </c>
      <c r="AM170" s="329">
        <f t="shared" si="51"/>
        <v>19006800</v>
      </c>
      <c r="AN170" s="329">
        <f t="shared" si="51"/>
        <v>19006800</v>
      </c>
      <c r="AO170" s="329">
        <f t="shared" si="51"/>
        <v>19006800</v>
      </c>
      <c r="AP170" s="329">
        <f t="shared" si="51"/>
        <v>19006800</v>
      </c>
      <c r="AQ170" s="341">
        <f t="shared" si="51"/>
        <v>19006800</v>
      </c>
      <c r="AR170" s="339">
        <f t="shared" si="51"/>
        <v>19006800</v>
      </c>
      <c r="AS170" s="339">
        <f t="shared" si="51"/>
        <v>19006800</v>
      </c>
      <c r="AT170" s="339">
        <f t="shared" si="51"/>
        <v>19006800</v>
      </c>
      <c r="AU170" s="339">
        <f t="shared" si="51"/>
        <v>19006800</v>
      </c>
      <c r="AV170" s="339">
        <f t="shared" si="51"/>
        <v>19006800</v>
      </c>
      <c r="AW170" s="339">
        <f t="shared" si="51"/>
        <v>19006800</v>
      </c>
      <c r="AX170" s="342">
        <f t="shared" si="51"/>
        <v>19006800</v>
      </c>
      <c r="AY170" s="343">
        <f t="shared" si="51"/>
        <v>19006800</v>
      </c>
      <c r="AZ170" s="340">
        <f t="shared" si="51"/>
        <v>19006800</v>
      </c>
      <c r="BA170" s="329">
        <f t="shared" si="51"/>
        <v>19006800</v>
      </c>
      <c r="BB170" s="339">
        <f t="shared" si="51"/>
        <v>19006800</v>
      </c>
      <c r="BC170" s="339">
        <f t="shared" si="51"/>
        <v>19006800</v>
      </c>
      <c r="BD170" s="339">
        <f t="shared" si="51"/>
        <v>19006800</v>
      </c>
      <c r="BE170" s="339">
        <f t="shared" si="51"/>
        <v>19006800</v>
      </c>
      <c r="BF170" s="339">
        <f t="shared" si="51"/>
        <v>19006800</v>
      </c>
      <c r="BG170" s="339">
        <f t="shared" si="51"/>
        <v>19006800</v>
      </c>
      <c r="BH170" s="339">
        <f t="shared" si="51"/>
        <v>19006800</v>
      </c>
      <c r="BI170" s="339">
        <f t="shared" si="51"/>
        <v>19006800</v>
      </c>
      <c r="BJ170" s="340">
        <f t="shared" si="51"/>
        <v>19006800</v>
      </c>
      <c r="BK170" s="329">
        <f t="shared" si="51"/>
        <v>19006800</v>
      </c>
      <c r="BL170" s="339">
        <f t="shared" si="51"/>
        <v>19006800</v>
      </c>
      <c r="BM170" s="339">
        <f t="shared" si="51"/>
        <v>19006800</v>
      </c>
      <c r="BN170" s="339">
        <f t="shared" si="51"/>
        <v>19006800</v>
      </c>
      <c r="BO170" s="339">
        <f t="shared" si="51"/>
        <v>19006800</v>
      </c>
      <c r="BP170" s="339">
        <f t="shared" ref="BP170:CC170" si="52">+(BP167*180+BP168*30+BP169*100)*12</f>
        <v>19006800</v>
      </c>
      <c r="BQ170" s="339">
        <f t="shared" si="52"/>
        <v>19006800</v>
      </c>
      <c r="BR170" s="339">
        <f t="shared" si="52"/>
        <v>19006800</v>
      </c>
      <c r="BS170" s="339">
        <f t="shared" si="52"/>
        <v>19006800</v>
      </c>
      <c r="BT170" s="340">
        <f t="shared" si="52"/>
        <v>19006800</v>
      </c>
      <c r="BU170" s="329">
        <f t="shared" si="52"/>
        <v>19006800</v>
      </c>
      <c r="BV170" s="339">
        <f t="shared" si="52"/>
        <v>19006800</v>
      </c>
      <c r="BW170" s="339">
        <f t="shared" si="52"/>
        <v>19006800</v>
      </c>
      <c r="BX170" s="339">
        <f t="shared" si="52"/>
        <v>19006800</v>
      </c>
      <c r="BY170" s="339">
        <f t="shared" si="52"/>
        <v>19006800</v>
      </c>
      <c r="BZ170" s="339">
        <f t="shared" si="52"/>
        <v>19006800</v>
      </c>
      <c r="CA170" s="339">
        <f t="shared" si="52"/>
        <v>19006800</v>
      </c>
      <c r="CB170" s="339">
        <f t="shared" si="52"/>
        <v>19006800</v>
      </c>
      <c r="CC170" s="340">
        <f t="shared" si="52"/>
        <v>19006800</v>
      </c>
    </row>
    <row r="171" spans="1:83" ht="14.25" customHeight="1" thickBot="1" x14ac:dyDescent="0.45">
      <c r="AX171" s="22"/>
      <c r="AY171" s="602"/>
    </row>
    <row r="172" spans="1:83" s="345" customFormat="1" ht="14.25" customHeight="1" x14ac:dyDescent="0.4">
      <c r="A172" s="702" t="s">
        <v>460</v>
      </c>
      <c r="B172" s="346" t="s">
        <v>461</v>
      </c>
      <c r="C172" s="347"/>
      <c r="D172" s="348"/>
      <c r="E172" s="348"/>
      <c r="F172" s="348"/>
      <c r="G172" s="349"/>
      <c r="H172" s="348">
        <v>724497</v>
      </c>
      <c r="I172" s="348">
        <v>756783</v>
      </c>
      <c r="J172" s="348">
        <v>2555613</v>
      </c>
      <c r="K172" s="348"/>
      <c r="L172" s="350">
        <v>66481</v>
      </c>
      <c r="M172" s="351">
        <v>2371344</v>
      </c>
      <c r="N172" s="348">
        <v>4866924</v>
      </c>
      <c r="O172" s="348">
        <v>696041</v>
      </c>
      <c r="P172" s="348">
        <v>1226309</v>
      </c>
      <c r="Q172" s="348">
        <v>1814187</v>
      </c>
      <c r="R172" s="348">
        <v>1056654</v>
      </c>
      <c r="S172" s="348">
        <v>2289840</v>
      </c>
      <c r="T172" s="352">
        <v>1678176</v>
      </c>
      <c r="U172" s="352">
        <v>13489250</v>
      </c>
      <c r="V172" s="346">
        <v>1312018</v>
      </c>
      <c r="W172" s="347">
        <v>1653407</v>
      </c>
      <c r="X172" s="348">
        <v>1590013</v>
      </c>
      <c r="Y172" s="348">
        <v>1839617</v>
      </c>
      <c r="Z172" s="348">
        <v>1459374</v>
      </c>
      <c r="AA172" s="348">
        <v>1454792</v>
      </c>
      <c r="AB172" s="348">
        <v>2434043</v>
      </c>
      <c r="AC172" s="348">
        <v>2254190</v>
      </c>
      <c r="AD172" s="348">
        <v>1212225</v>
      </c>
      <c r="AE172" s="348">
        <v>1164423</v>
      </c>
      <c r="AF172" s="350">
        <v>1332337</v>
      </c>
      <c r="AG172" s="351">
        <v>351679</v>
      </c>
      <c r="AH172" s="348">
        <v>260789</v>
      </c>
      <c r="AI172" s="348">
        <v>10444</v>
      </c>
      <c r="AJ172" s="348">
        <v>15348</v>
      </c>
      <c r="AK172" s="348">
        <v>43773</v>
      </c>
      <c r="AL172" s="348">
        <v>98065</v>
      </c>
      <c r="AM172" s="348">
        <v>192401</v>
      </c>
      <c r="AN172" s="348">
        <v>83559</v>
      </c>
      <c r="AO172" s="348">
        <v>26343</v>
      </c>
      <c r="AP172" s="346">
        <v>48928</v>
      </c>
      <c r="AQ172" s="347">
        <v>8235</v>
      </c>
      <c r="AR172" s="348">
        <v>15267</v>
      </c>
      <c r="AS172" s="348">
        <v>8219</v>
      </c>
      <c r="AT172" s="348">
        <v>16219</v>
      </c>
      <c r="AU172" s="348">
        <v>7090</v>
      </c>
      <c r="AV172" s="348">
        <v>13743</v>
      </c>
      <c r="AW172" s="348">
        <v>2914</v>
      </c>
      <c r="AX172" s="350">
        <v>5410</v>
      </c>
      <c r="AY172" s="353"/>
      <c r="AZ172" s="350"/>
      <c r="BA172" s="351"/>
      <c r="BB172" s="348"/>
      <c r="BC172" s="348"/>
      <c r="BD172" s="348"/>
      <c r="BE172" s="348" t="s">
        <v>840</v>
      </c>
      <c r="BF172" s="348"/>
      <c r="BG172" s="348"/>
      <c r="BH172" s="348"/>
      <c r="BI172" s="348"/>
      <c r="BJ172" s="346"/>
      <c r="BK172" s="347"/>
      <c r="BL172" s="348"/>
      <c r="BM172" s="348"/>
      <c r="BN172" s="348"/>
      <c r="BO172" s="348"/>
      <c r="BP172" s="348"/>
      <c r="BQ172" s="348"/>
      <c r="BR172" s="348"/>
      <c r="BS172" s="348"/>
      <c r="BT172" s="350"/>
      <c r="BU172" s="351"/>
      <c r="BV172" s="348"/>
      <c r="BW172" s="348"/>
      <c r="BX172" s="348"/>
      <c r="BY172" s="348"/>
      <c r="BZ172" s="348"/>
      <c r="CA172" s="348"/>
      <c r="CB172" s="348"/>
      <c r="CC172" s="346"/>
      <c r="CD172" s="354">
        <f t="shared" ref="CD172:CD180" si="53">SUM(C172:CC172)</f>
        <v>52506964</v>
      </c>
      <c r="CE172" s="355"/>
    </row>
    <row r="173" spans="1:83" s="345" customFormat="1" ht="14.25" customHeight="1" x14ac:dyDescent="0.4">
      <c r="A173" s="703"/>
      <c r="B173" s="356" t="s">
        <v>462</v>
      </c>
      <c r="C173" s="357"/>
      <c r="D173" s="358"/>
      <c r="E173" s="358"/>
      <c r="F173" s="358" t="s">
        <v>463</v>
      </c>
      <c r="G173" s="359">
        <v>1198000</v>
      </c>
      <c r="H173" s="358"/>
      <c r="I173" s="358"/>
      <c r="J173" s="358"/>
      <c r="K173" s="358"/>
      <c r="L173" s="360"/>
      <c r="M173" s="361"/>
      <c r="N173" s="358"/>
      <c r="O173" s="362" t="s">
        <v>826</v>
      </c>
      <c r="P173" s="362" t="s">
        <v>826</v>
      </c>
      <c r="Q173" s="362" t="s">
        <v>826</v>
      </c>
      <c r="R173" s="358"/>
      <c r="S173" s="358"/>
      <c r="T173" s="362"/>
      <c r="U173" s="362"/>
      <c r="V173" s="356"/>
      <c r="W173" s="357"/>
      <c r="X173" s="358"/>
      <c r="Y173" s="358"/>
      <c r="Z173" s="358"/>
      <c r="AA173" s="358"/>
      <c r="AB173" s="358"/>
      <c r="AC173" s="358"/>
      <c r="AD173" s="358"/>
      <c r="AE173" s="358"/>
      <c r="AF173" s="360"/>
      <c r="AG173" s="361"/>
      <c r="AH173" s="358"/>
      <c r="AI173" s="358"/>
      <c r="AJ173" s="358"/>
      <c r="AK173" s="358"/>
      <c r="AL173" s="358"/>
      <c r="AM173" s="358">
        <v>159500</v>
      </c>
      <c r="AN173" s="358"/>
      <c r="AO173" s="358">
        <v>269976</v>
      </c>
      <c r="AP173" s="356">
        <v>423270</v>
      </c>
      <c r="AQ173" s="357">
        <v>567011</v>
      </c>
      <c r="AR173" s="358">
        <v>666125</v>
      </c>
      <c r="AS173" s="358">
        <v>784370</v>
      </c>
      <c r="AT173" s="358">
        <v>909486</v>
      </c>
      <c r="AU173" s="358">
        <v>1134878</v>
      </c>
      <c r="AV173" s="358">
        <v>1310128</v>
      </c>
      <c r="AW173" s="358">
        <v>1470890</v>
      </c>
      <c r="AX173" s="360">
        <v>947580</v>
      </c>
      <c r="AY173" s="363">
        <v>800000</v>
      </c>
      <c r="AZ173" s="360"/>
      <c r="BA173" s="361"/>
      <c r="BB173" s="358"/>
      <c r="BC173" s="358"/>
      <c r="BD173" s="358"/>
      <c r="BE173" s="362">
        <v>152500000</v>
      </c>
      <c r="BF173" s="362">
        <v>-30500000</v>
      </c>
      <c r="BG173" s="362">
        <v>-30500000</v>
      </c>
      <c r="BH173" s="362">
        <v>-30500000</v>
      </c>
      <c r="BI173" s="362">
        <v>-30500000</v>
      </c>
      <c r="BJ173" s="559">
        <v>-30500000</v>
      </c>
      <c r="BK173" s="357"/>
      <c r="BL173" s="358"/>
      <c r="BM173" s="358"/>
      <c r="BN173" s="358"/>
      <c r="BO173" s="358"/>
      <c r="BP173" s="358"/>
      <c r="BQ173" s="358"/>
      <c r="BR173" s="358"/>
      <c r="BS173" s="358"/>
      <c r="BT173" s="360"/>
      <c r="BU173" s="361"/>
      <c r="BV173" s="358"/>
      <c r="BW173" s="358"/>
      <c r="BX173" s="358"/>
      <c r="BY173" s="358"/>
      <c r="BZ173" s="358"/>
      <c r="CA173" s="358"/>
      <c r="CB173" s="358"/>
      <c r="CC173" s="356"/>
      <c r="CD173" s="364">
        <f t="shared" si="53"/>
        <v>10641214</v>
      </c>
      <c r="CE173" s="355"/>
    </row>
    <row r="174" spans="1:83" s="345" customFormat="1" ht="14.25" customHeight="1" x14ac:dyDescent="0.4">
      <c r="A174" s="703"/>
      <c r="B174" s="356" t="s">
        <v>464</v>
      </c>
      <c r="C174" s="357"/>
      <c r="D174" s="358"/>
      <c r="E174" s="358"/>
      <c r="F174" s="358"/>
      <c r="G174" s="358"/>
      <c r="H174" s="358">
        <v>87400</v>
      </c>
      <c r="I174" s="358">
        <v>58200</v>
      </c>
      <c r="J174" s="358">
        <v>105650</v>
      </c>
      <c r="K174" s="358"/>
      <c r="L174" s="360">
        <v>156950</v>
      </c>
      <c r="M174" s="361">
        <v>213750</v>
      </c>
      <c r="N174" s="358">
        <v>212700</v>
      </c>
      <c r="O174" s="362">
        <v>-5550409</v>
      </c>
      <c r="P174" s="362">
        <v>-3235494</v>
      </c>
      <c r="Q174" s="358">
        <v>-624950</v>
      </c>
      <c r="R174" s="358"/>
      <c r="S174" s="358"/>
      <c r="T174" s="362"/>
      <c r="U174" s="362"/>
      <c r="V174" s="356"/>
      <c r="W174" s="357">
        <v>397730</v>
      </c>
      <c r="X174" s="358"/>
      <c r="Y174" s="358"/>
      <c r="Z174" s="358"/>
      <c r="AA174" s="358"/>
      <c r="AB174" s="358"/>
      <c r="AC174" s="358"/>
      <c r="AD174" s="358"/>
      <c r="AE174" s="358">
        <v>714240</v>
      </c>
      <c r="AF174" s="360">
        <v>319200</v>
      </c>
      <c r="AG174" s="361">
        <v>358255</v>
      </c>
      <c r="AH174" s="358"/>
      <c r="AI174" s="358"/>
      <c r="AJ174" s="358"/>
      <c r="AK174" s="358">
        <v>3000</v>
      </c>
      <c r="AL174" s="358">
        <v>197568</v>
      </c>
      <c r="AM174" s="358"/>
      <c r="AN174" s="358">
        <v>256</v>
      </c>
      <c r="AO174" s="358"/>
      <c r="AP174" s="356"/>
      <c r="AQ174" s="357"/>
      <c r="AR174" s="358">
        <v>94500</v>
      </c>
      <c r="AS174" s="358"/>
      <c r="AT174" s="358">
        <v>245050</v>
      </c>
      <c r="AU174" s="358"/>
      <c r="AV174" s="358"/>
      <c r="AW174" s="358">
        <v>203040</v>
      </c>
      <c r="AX174" s="360"/>
      <c r="AY174" s="363"/>
      <c r="AZ174" s="360" t="s">
        <v>833</v>
      </c>
      <c r="BA174" s="361"/>
      <c r="BB174" s="358"/>
      <c r="BC174" s="358"/>
      <c r="BD174" s="358"/>
      <c r="BE174" s="358"/>
      <c r="BF174" s="358"/>
      <c r="BG174" s="358"/>
      <c r="BH174" s="358"/>
      <c r="BI174" s="358"/>
      <c r="BJ174" s="356"/>
      <c r="BK174" s="357"/>
      <c r="BL174" s="358"/>
      <c r="BM174" s="358"/>
      <c r="BN174" s="358"/>
      <c r="BO174" s="358"/>
      <c r="BP174" s="358"/>
      <c r="BQ174" s="358"/>
      <c r="BR174" s="358"/>
      <c r="BS174" s="358"/>
      <c r="BT174" s="360"/>
      <c r="BU174" s="361"/>
      <c r="BV174" s="358"/>
      <c r="BW174" s="358"/>
      <c r="BX174" s="358"/>
      <c r="BY174" s="358"/>
      <c r="BZ174" s="358"/>
      <c r="CA174" s="358"/>
      <c r="CB174" s="358"/>
      <c r="CC174" s="356"/>
      <c r="CD174" s="364">
        <f t="shared" si="53"/>
        <v>-6043364</v>
      </c>
      <c r="CE174" s="355"/>
    </row>
    <row r="175" spans="1:83" s="345" customFormat="1" ht="14.25" customHeight="1" x14ac:dyDescent="0.4">
      <c r="A175" s="703"/>
      <c r="B175" s="356" t="s">
        <v>465</v>
      </c>
      <c r="C175" s="357"/>
      <c r="D175" s="358"/>
      <c r="E175" s="358"/>
      <c r="F175" s="358"/>
      <c r="G175" s="358"/>
      <c r="H175" s="358">
        <v>-38000</v>
      </c>
      <c r="I175" s="358">
        <v>-151000</v>
      </c>
      <c r="J175" s="358">
        <v>28000</v>
      </c>
      <c r="K175" s="358"/>
      <c r="L175" s="360">
        <v>82000</v>
      </c>
      <c r="M175" s="575" t="s">
        <v>828</v>
      </c>
      <c r="N175" s="573">
        <v>100000000</v>
      </c>
      <c r="O175" s="362">
        <v>-31556987</v>
      </c>
      <c r="P175" s="362">
        <v>-33871902</v>
      </c>
      <c r="Q175" s="573">
        <v>-27024786</v>
      </c>
      <c r="R175" s="358"/>
      <c r="S175" s="358"/>
      <c r="T175" s="362"/>
      <c r="U175" s="362"/>
      <c r="V175" s="356"/>
      <c r="W175" s="365">
        <v>11468785</v>
      </c>
      <c r="X175" s="358"/>
      <c r="Y175" s="358"/>
      <c r="Z175" s="358"/>
      <c r="AA175" s="358"/>
      <c r="AB175" s="358"/>
      <c r="AC175" s="358"/>
      <c r="AD175" s="358"/>
      <c r="AE175" s="358"/>
      <c r="AF175" s="360"/>
      <c r="AG175" s="571"/>
      <c r="AH175" s="362">
        <v>14150500</v>
      </c>
      <c r="AI175" s="358"/>
      <c r="AJ175" s="358"/>
      <c r="AK175" s="358"/>
      <c r="AL175" s="358"/>
      <c r="AM175" s="358"/>
      <c r="AN175" s="358"/>
      <c r="AO175" s="358"/>
      <c r="AP175" s="356"/>
      <c r="AQ175" s="357"/>
      <c r="AR175" s="358"/>
      <c r="AS175" s="358"/>
      <c r="AT175" s="358"/>
      <c r="AU175" s="358"/>
      <c r="AV175" s="358"/>
      <c r="AW175" s="358"/>
      <c r="AX175" s="360"/>
      <c r="AY175" s="363"/>
      <c r="AZ175" s="360">
        <v>2500000</v>
      </c>
      <c r="BA175" s="361">
        <v>2500000</v>
      </c>
      <c r="BB175" s="358">
        <v>2500000</v>
      </c>
      <c r="BC175" s="358">
        <v>2500000</v>
      </c>
      <c r="BD175" s="358">
        <v>2500000</v>
      </c>
      <c r="BE175" s="358">
        <v>2500000</v>
      </c>
      <c r="BF175" s="358">
        <v>2500000</v>
      </c>
      <c r="BG175" s="358">
        <v>2500000</v>
      </c>
      <c r="BH175" s="358">
        <v>2500000</v>
      </c>
      <c r="BI175" s="358">
        <v>2500000</v>
      </c>
      <c r="BJ175" s="356">
        <v>2500000</v>
      </c>
      <c r="BK175" s="357">
        <v>2500000</v>
      </c>
      <c r="BL175" s="358">
        <v>2500000</v>
      </c>
      <c r="BM175" s="358">
        <v>2500000</v>
      </c>
      <c r="BN175" s="358">
        <v>2500000</v>
      </c>
      <c r="BO175" s="358">
        <v>2500000</v>
      </c>
      <c r="BP175" s="358">
        <v>2500000</v>
      </c>
      <c r="BQ175" s="358">
        <v>2500000</v>
      </c>
      <c r="BR175" s="358">
        <v>2500000</v>
      </c>
      <c r="BS175" s="358">
        <v>2500000</v>
      </c>
      <c r="BT175" s="360">
        <v>2500000</v>
      </c>
      <c r="BU175" s="361">
        <v>2500000</v>
      </c>
      <c r="BV175" s="358">
        <v>2500000</v>
      </c>
      <c r="BW175" s="358">
        <v>2500000</v>
      </c>
      <c r="BX175" s="358">
        <v>2500000</v>
      </c>
      <c r="BY175" s="358">
        <v>2500000</v>
      </c>
      <c r="BZ175" s="358">
        <v>2500000</v>
      </c>
      <c r="CA175" s="358">
        <v>2500000</v>
      </c>
      <c r="CB175" s="358">
        <v>2500000</v>
      </c>
      <c r="CC175" s="356">
        <v>2500000</v>
      </c>
      <c r="CD175" s="364">
        <f>SUM(C175:CC175)</f>
        <v>108086610</v>
      </c>
      <c r="CE175" s="355"/>
    </row>
    <row r="176" spans="1:83" s="345" customFormat="1" ht="14.25" customHeight="1" x14ac:dyDescent="0.4">
      <c r="A176" s="703"/>
      <c r="B176" s="356" t="s">
        <v>466</v>
      </c>
      <c r="C176" s="357"/>
      <c r="D176" s="358"/>
      <c r="E176" s="358"/>
      <c r="F176" s="358"/>
      <c r="G176" s="358"/>
      <c r="H176" s="358" t="s">
        <v>824</v>
      </c>
      <c r="I176" s="358" t="s">
        <v>824</v>
      </c>
      <c r="J176" s="358" t="s">
        <v>824</v>
      </c>
      <c r="K176" s="358"/>
      <c r="L176" s="360" t="s">
        <v>824</v>
      </c>
      <c r="M176" s="575" t="s">
        <v>829</v>
      </c>
      <c r="N176" s="573">
        <v>158000</v>
      </c>
      <c r="O176" s="362" t="s">
        <v>827</v>
      </c>
      <c r="P176" s="362" t="s">
        <v>827</v>
      </c>
      <c r="Q176" s="358"/>
      <c r="R176" s="358"/>
      <c r="S176" s="358"/>
      <c r="T176" s="362"/>
      <c r="U176" s="362"/>
      <c r="V176" s="356"/>
      <c r="W176" s="365"/>
      <c r="X176" s="358"/>
      <c r="Y176" s="358"/>
      <c r="Z176" s="358"/>
      <c r="AA176" s="358"/>
      <c r="AB176" s="358">
        <v>2084012</v>
      </c>
      <c r="AC176" s="358"/>
      <c r="AD176" s="358"/>
      <c r="AE176" s="358"/>
      <c r="AF176" s="360"/>
      <c r="AG176" s="361"/>
      <c r="AH176" s="362"/>
      <c r="AI176" s="362">
        <v>-5084000</v>
      </c>
      <c r="AJ176" s="358"/>
      <c r="AK176" s="358"/>
      <c r="AL176" s="358"/>
      <c r="AM176" s="358"/>
      <c r="AN176" s="358"/>
      <c r="AO176" s="358">
        <v>504755</v>
      </c>
      <c r="AP176" s="356">
        <v>1282050</v>
      </c>
      <c r="AQ176" s="357">
        <v>1509095</v>
      </c>
      <c r="AR176" s="358">
        <v>1713873</v>
      </c>
      <c r="AS176" s="358">
        <v>5399311</v>
      </c>
      <c r="AT176" s="358">
        <v>1395374</v>
      </c>
      <c r="AU176" s="358">
        <v>258120</v>
      </c>
      <c r="AV176" s="358">
        <v>3798779</v>
      </c>
      <c r="AW176" s="358">
        <v>966844</v>
      </c>
      <c r="AX176" s="360">
        <v>887860</v>
      </c>
      <c r="AY176" s="363">
        <v>3475795</v>
      </c>
      <c r="AZ176" s="360"/>
      <c r="BA176" s="361"/>
      <c r="BB176" s="358"/>
      <c r="BC176" s="358"/>
      <c r="BD176" s="358"/>
      <c r="BE176" s="358"/>
      <c r="BF176" s="358"/>
      <c r="BG176" s="358"/>
      <c r="BH176" s="358"/>
      <c r="BI176" s="358"/>
      <c r="BJ176" s="356"/>
      <c r="BK176" s="357"/>
      <c r="BL176" s="358"/>
      <c r="BM176" s="358"/>
      <c r="BN176" s="358"/>
      <c r="BO176" s="358"/>
      <c r="BP176" s="358"/>
      <c r="BQ176" s="358"/>
      <c r="BR176" s="358"/>
      <c r="BS176" s="358"/>
      <c r="BT176" s="360"/>
      <c r="BU176" s="361"/>
      <c r="BV176" s="358"/>
      <c r="BW176" s="358"/>
      <c r="BX176" s="358"/>
      <c r="BY176" s="358"/>
      <c r="BZ176" s="358"/>
      <c r="CA176" s="358"/>
      <c r="CB176" s="358"/>
      <c r="CC176" s="356"/>
      <c r="CD176" s="364">
        <f t="shared" si="53"/>
        <v>18349868</v>
      </c>
      <c r="CE176" s="355"/>
    </row>
    <row r="177" spans="1:83" s="345" customFormat="1" ht="14.25" customHeight="1" x14ac:dyDescent="0.4">
      <c r="A177" s="703"/>
      <c r="B177" s="356" t="s">
        <v>467</v>
      </c>
      <c r="C177" s="357"/>
      <c r="D177" s="358"/>
      <c r="E177" s="358"/>
      <c r="F177" s="358"/>
      <c r="G177" s="358"/>
      <c r="H177" s="358"/>
      <c r="I177" s="358"/>
      <c r="J177" s="358"/>
      <c r="K177" s="358"/>
      <c r="L177" s="360"/>
      <c r="M177" s="361">
        <v>769000</v>
      </c>
      <c r="N177" s="358">
        <v>733000</v>
      </c>
      <c r="O177" s="362">
        <v>1044130</v>
      </c>
      <c r="P177" s="362"/>
      <c r="Q177" s="358"/>
      <c r="R177" s="358"/>
      <c r="S177" s="358"/>
      <c r="T177" s="362"/>
      <c r="U177" s="362"/>
      <c r="V177" s="356"/>
      <c r="W177" s="365"/>
      <c r="X177" s="358"/>
      <c r="Y177" s="358"/>
      <c r="Z177" s="358"/>
      <c r="AA177" s="358"/>
      <c r="AB177" s="358"/>
      <c r="AC177" s="358"/>
      <c r="AD177" s="358"/>
      <c r="AE177" s="358"/>
      <c r="AF177" s="360"/>
      <c r="AG177" s="361"/>
      <c r="AH177" s="362"/>
      <c r="AI177" s="358"/>
      <c r="AJ177" s="358"/>
      <c r="AK177" s="358"/>
      <c r="AL177" s="358"/>
      <c r="AM177" s="358"/>
      <c r="AN177" s="358"/>
      <c r="AO177" s="358"/>
      <c r="AP177" s="356"/>
      <c r="AQ177" s="357"/>
      <c r="AR177" s="358"/>
      <c r="AS177" s="358"/>
      <c r="AT177" s="358"/>
      <c r="AU177" s="358"/>
      <c r="AV177" s="358"/>
      <c r="AW177" s="358"/>
      <c r="AX177" s="360"/>
      <c r="AY177" s="363"/>
      <c r="AZ177" s="360"/>
      <c r="BA177" s="361"/>
      <c r="BB177" s="358"/>
      <c r="BC177" s="358"/>
      <c r="BD177" s="358"/>
      <c r="BE177" s="358"/>
      <c r="BF177" s="358"/>
      <c r="BG177" s="358"/>
      <c r="BH177" s="358"/>
      <c r="BI177" s="358"/>
      <c r="BJ177" s="356"/>
      <c r="BK177" s="357"/>
      <c r="BL177" s="358"/>
      <c r="BM177" s="358"/>
      <c r="BN177" s="358"/>
      <c r="BO177" s="358"/>
      <c r="BP177" s="358"/>
      <c r="BQ177" s="358"/>
      <c r="BR177" s="358"/>
      <c r="BS177" s="358"/>
      <c r="BT177" s="360"/>
      <c r="BU177" s="361"/>
      <c r="BV177" s="358"/>
      <c r="BW177" s="358"/>
      <c r="BX177" s="358"/>
      <c r="BY177" s="358"/>
      <c r="BZ177" s="358"/>
      <c r="CA177" s="358"/>
      <c r="CB177" s="358"/>
      <c r="CC177" s="356"/>
      <c r="CD177" s="364">
        <f t="shared" si="53"/>
        <v>2546130</v>
      </c>
      <c r="CE177" s="355"/>
    </row>
    <row r="178" spans="1:83" s="345" customFormat="1" ht="14.25" customHeight="1" x14ac:dyDescent="0.4">
      <c r="A178" s="703"/>
      <c r="B178" s="366" t="s">
        <v>468</v>
      </c>
      <c r="C178" s="357"/>
      <c r="D178" s="358"/>
      <c r="E178" s="358"/>
      <c r="F178" s="358"/>
      <c r="G178" s="358"/>
      <c r="H178" s="358"/>
      <c r="I178" s="358"/>
      <c r="J178" s="358"/>
      <c r="K178" s="358"/>
      <c r="L178" s="360"/>
      <c r="M178" s="361"/>
      <c r="N178" s="358"/>
      <c r="O178" s="362" t="s">
        <v>830</v>
      </c>
      <c r="P178" s="362"/>
      <c r="Q178" s="358"/>
      <c r="R178" s="358"/>
      <c r="S178" s="358"/>
      <c r="T178" s="362"/>
      <c r="U178" s="362"/>
      <c r="V178" s="356"/>
      <c r="W178" s="365"/>
      <c r="X178" s="358"/>
      <c r="Y178" s="358"/>
      <c r="Z178" s="358"/>
      <c r="AA178" s="358"/>
      <c r="AB178" s="358"/>
      <c r="AC178" s="358"/>
      <c r="AD178" s="358"/>
      <c r="AE178" s="358"/>
      <c r="AF178" s="360"/>
      <c r="AG178" s="361"/>
      <c r="AH178" s="358"/>
      <c r="AI178" s="358"/>
      <c r="AJ178" s="358"/>
      <c r="AK178" s="358"/>
      <c r="AL178" s="358"/>
      <c r="AM178" s="358">
        <v>953500</v>
      </c>
      <c r="AN178" s="358">
        <v>2886000</v>
      </c>
      <c r="AO178" s="358">
        <v>1399859</v>
      </c>
      <c r="AP178" s="356">
        <v>2771141</v>
      </c>
      <c r="AQ178" s="357"/>
      <c r="AR178" s="358"/>
      <c r="AS178" s="358"/>
      <c r="AT178" s="358"/>
      <c r="AU178" s="358"/>
      <c r="AV178" s="358"/>
      <c r="AW178" s="358"/>
      <c r="AX178" s="360"/>
      <c r="AY178" s="363"/>
      <c r="AZ178" s="360"/>
      <c r="BA178" s="361"/>
      <c r="BB178" s="358"/>
      <c r="BC178" s="358"/>
      <c r="BD178" s="358"/>
      <c r="BE178" s="358"/>
      <c r="BF178" s="358"/>
      <c r="BG178" s="358"/>
      <c r="BH178" s="358"/>
      <c r="BI178" s="358"/>
      <c r="BJ178" s="356"/>
      <c r="BK178" s="357"/>
      <c r="BL178" s="358"/>
      <c r="BM178" s="358"/>
      <c r="BN178" s="358"/>
      <c r="BO178" s="358"/>
      <c r="BP178" s="358"/>
      <c r="BQ178" s="358"/>
      <c r="BR178" s="358"/>
      <c r="BS178" s="358"/>
      <c r="BT178" s="360"/>
      <c r="BU178" s="361"/>
      <c r="BV178" s="358"/>
      <c r="BW178" s="358"/>
      <c r="BX178" s="358"/>
      <c r="BY178" s="358"/>
      <c r="BZ178" s="358"/>
      <c r="CA178" s="358"/>
      <c r="CB178" s="358"/>
      <c r="CC178" s="356"/>
      <c r="CD178" s="364">
        <f t="shared" si="53"/>
        <v>8010500</v>
      </c>
      <c r="CE178" s="355"/>
    </row>
    <row r="179" spans="1:83" s="345" customFormat="1" ht="14.25" customHeight="1" x14ac:dyDescent="0.4">
      <c r="A179" s="703"/>
      <c r="B179" s="367" t="s">
        <v>469</v>
      </c>
      <c r="C179" s="368">
        <f t="shared" ref="C179:F179" si="54">+SUM(C172:C178)</f>
        <v>0</v>
      </c>
      <c r="D179" s="369">
        <f t="shared" si="54"/>
        <v>0</v>
      </c>
      <c r="E179" s="369">
        <f t="shared" si="54"/>
        <v>0</v>
      </c>
      <c r="F179" s="369">
        <f t="shared" si="54"/>
        <v>0</v>
      </c>
      <c r="G179" s="611">
        <f>+SUM(G172:G178)</f>
        <v>1198000</v>
      </c>
      <c r="H179" s="369">
        <f>+SUM(H172:H178)</f>
        <v>773897</v>
      </c>
      <c r="I179" s="369">
        <f t="shared" ref="I179:K179" si="55">+SUM(I172:I178)</f>
        <v>663983</v>
      </c>
      <c r="J179" s="369">
        <f t="shared" si="55"/>
        <v>2689263</v>
      </c>
      <c r="K179" s="369">
        <f t="shared" si="55"/>
        <v>0</v>
      </c>
      <c r="L179" s="369">
        <f>+SUM(L172:L178)</f>
        <v>305431</v>
      </c>
      <c r="M179" s="370">
        <f t="shared" ref="M179:Q179" si="56">+SUM(M172:M178)</f>
        <v>3354094</v>
      </c>
      <c r="N179" s="574">
        <f t="shared" si="56"/>
        <v>105970624</v>
      </c>
      <c r="O179" s="371">
        <f t="shared" si="56"/>
        <v>-35367225</v>
      </c>
      <c r="P179" s="371">
        <f t="shared" si="56"/>
        <v>-35881087</v>
      </c>
      <c r="Q179" s="574">
        <f t="shared" si="56"/>
        <v>-25835549</v>
      </c>
      <c r="R179" s="369">
        <f>+SUM(R172:R178)</f>
        <v>1056654</v>
      </c>
      <c r="S179" s="369">
        <f t="shared" ref="S179:U179" si="57">+SUM(S172:S178)</f>
        <v>2289840</v>
      </c>
      <c r="T179" s="371">
        <f t="shared" si="57"/>
        <v>1678176</v>
      </c>
      <c r="U179" s="371">
        <f t="shared" si="57"/>
        <v>13489250</v>
      </c>
      <c r="V179" s="372">
        <f>+SUM(V172:V178)</f>
        <v>1312018</v>
      </c>
      <c r="W179" s="373">
        <f t="shared" ref="W179:AA179" si="58">+SUM(W172:W178)</f>
        <v>13519922</v>
      </c>
      <c r="X179" s="369">
        <f t="shared" si="58"/>
        <v>1590013</v>
      </c>
      <c r="Y179" s="369">
        <f t="shared" si="58"/>
        <v>1839617</v>
      </c>
      <c r="Z179" s="369">
        <f t="shared" si="58"/>
        <v>1459374</v>
      </c>
      <c r="AA179" s="369">
        <f t="shared" si="58"/>
        <v>1454792</v>
      </c>
      <c r="AB179" s="369">
        <f>+SUM(AB172:AB178)</f>
        <v>4518055</v>
      </c>
      <c r="AC179" s="369">
        <f t="shared" ref="AC179:AE179" si="59">+SUM(AC172:AC178)</f>
        <v>2254190</v>
      </c>
      <c r="AD179" s="369">
        <f t="shared" si="59"/>
        <v>1212225</v>
      </c>
      <c r="AE179" s="369">
        <f t="shared" si="59"/>
        <v>1878663</v>
      </c>
      <c r="AF179" s="374">
        <f>+SUM(AF172:AF178)</f>
        <v>1651537</v>
      </c>
      <c r="AG179" s="572">
        <f t="shared" ref="AG179:AK179" si="60">+SUM(AG172:AG178)</f>
        <v>709934</v>
      </c>
      <c r="AH179" s="371">
        <f t="shared" si="60"/>
        <v>14411289</v>
      </c>
      <c r="AI179" s="371">
        <f t="shared" si="60"/>
        <v>-5073556</v>
      </c>
      <c r="AJ179" s="369">
        <f t="shared" si="60"/>
        <v>15348</v>
      </c>
      <c r="AK179" s="369">
        <f t="shared" si="60"/>
        <v>46773</v>
      </c>
      <c r="AL179" s="369">
        <f>+SUM(AL172:AL178)</f>
        <v>295633</v>
      </c>
      <c r="AM179" s="369">
        <f t="shared" ref="AM179:AO179" si="61">+SUM(AM172:AM178)</f>
        <v>1305401</v>
      </c>
      <c r="AN179" s="369">
        <f t="shared" si="61"/>
        <v>2969815</v>
      </c>
      <c r="AO179" s="369">
        <f t="shared" si="61"/>
        <v>2200933</v>
      </c>
      <c r="AP179" s="372">
        <f>+SUM(AP172:AP178)</f>
        <v>4525389</v>
      </c>
      <c r="AQ179" s="368">
        <f t="shared" ref="AQ179:AU179" si="62">+SUM(AQ172:AQ178)</f>
        <v>2084341</v>
      </c>
      <c r="AR179" s="369">
        <f t="shared" si="62"/>
        <v>2489765</v>
      </c>
      <c r="AS179" s="369">
        <f t="shared" si="62"/>
        <v>6191900</v>
      </c>
      <c r="AT179" s="369">
        <f t="shared" si="62"/>
        <v>2566129</v>
      </c>
      <c r="AU179" s="369">
        <f t="shared" si="62"/>
        <v>1400088</v>
      </c>
      <c r="AV179" s="369">
        <f>+SUM(AV172:AV178)</f>
        <v>5122650</v>
      </c>
      <c r="AW179" s="369">
        <f t="shared" ref="AW179:AY179" si="63">+SUM(AW172:AW178)</f>
        <v>2643688</v>
      </c>
      <c r="AX179" s="374">
        <f t="shared" si="63"/>
        <v>1840850</v>
      </c>
      <c r="AY179" s="375">
        <f t="shared" si="63"/>
        <v>4275795</v>
      </c>
      <c r="AZ179" s="374">
        <f>+SUM(AZ172:AZ178)</f>
        <v>2500000</v>
      </c>
      <c r="BA179" s="370">
        <f t="shared" ref="BA179:BE179" si="64">+SUM(BA172:BA178)</f>
        <v>2500000</v>
      </c>
      <c r="BB179" s="369">
        <f t="shared" si="64"/>
        <v>2500000</v>
      </c>
      <c r="BC179" s="369">
        <f t="shared" si="64"/>
        <v>2500000</v>
      </c>
      <c r="BD179" s="369">
        <f t="shared" si="64"/>
        <v>2500000</v>
      </c>
      <c r="BE179" s="371">
        <f t="shared" si="64"/>
        <v>155000000</v>
      </c>
      <c r="BF179" s="371">
        <f>+SUM(BF172:BF178)</f>
        <v>-28000000</v>
      </c>
      <c r="BG179" s="371">
        <f t="shared" ref="BG179:BI179" si="65">+SUM(BG172:BG178)</f>
        <v>-28000000</v>
      </c>
      <c r="BH179" s="371">
        <f t="shared" si="65"/>
        <v>-28000000</v>
      </c>
      <c r="BI179" s="371">
        <f t="shared" si="65"/>
        <v>-28000000</v>
      </c>
      <c r="BJ179" s="560">
        <f>+SUM(BJ172:BJ178)</f>
        <v>-28000000</v>
      </c>
      <c r="BK179" s="368">
        <f t="shared" ref="BK179:BO179" si="66">+SUM(BK172:BK178)</f>
        <v>2500000</v>
      </c>
      <c r="BL179" s="369">
        <f t="shared" si="66"/>
        <v>2500000</v>
      </c>
      <c r="BM179" s="369">
        <f t="shared" si="66"/>
        <v>2500000</v>
      </c>
      <c r="BN179" s="369">
        <f t="shared" si="66"/>
        <v>2500000</v>
      </c>
      <c r="BO179" s="369">
        <f t="shared" si="66"/>
        <v>2500000</v>
      </c>
      <c r="BP179" s="369">
        <f>+SUM(BP172:BP178)</f>
        <v>2500000</v>
      </c>
      <c r="BQ179" s="369">
        <f t="shared" ref="BQ179:CC179" si="67">+SUM(BQ172:BQ178)</f>
        <v>2500000</v>
      </c>
      <c r="BR179" s="369">
        <f t="shared" si="67"/>
        <v>2500000</v>
      </c>
      <c r="BS179" s="369">
        <f t="shared" si="67"/>
        <v>2500000</v>
      </c>
      <c r="BT179" s="374">
        <f>+SUM(BT172:BT178)</f>
        <v>2500000</v>
      </c>
      <c r="BU179" s="370">
        <f t="shared" si="67"/>
        <v>2500000</v>
      </c>
      <c r="BV179" s="369">
        <f t="shared" si="67"/>
        <v>2500000</v>
      </c>
      <c r="BW179" s="369">
        <f t="shared" si="67"/>
        <v>2500000</v>
      </c>
      <c r="BX179" s="369">
        <f t="shared" si="67"/>
        <v>2500000</v>
      </c>
      <c r="BY179" s="369">
        <f t="shared" si="67"/>
        <v>2500000</v>
      </c>
      <c r="BZ179" s="369">
        <f t="shared" si="67"/>
        <v>2500000</v>
      </c>
      <c r="CA179" s="369">
        <f t="shared" si="67"/>
        <v>2500000</v>
      </c>
      <c r="CB179" s="369">
        <f t="shared" si="67"/>
        <v>2500000</v>
      </c>
      <c r="CC179" s="372">
        <f t="shared" si="67"/>
        <v>2500000</v>
      </c>
      <c r="CD179" s="364">
        <f t="shared" si="53"/>
        <v>194097922</v>
      </c>
      <c r="CE179" s="355"/>
    </row>
    <row r="180" spans="1:83" s="345" customFormat="1" ht="14.25" customHeight="1" thickBot="1" x14ac:dyDescent="0.45">
      <c r="A180" s="704"/>
      <c r="B180" s="376" t="s">
        <v>470</v>
      </c>
      <c r="C180" s="377">
        <f t="shared" ref="C180:G180" si="68">+C179/1000</f>
        <v>0</v>
      </c>
      <c r="D180" s="378">
        <f t="shared" si="68"/>
        <v>0</v>
      </c>
      <c r="E180" s="378">
        <f t="shared" si="68"/>
        <v>0</v>
      </c>
      <c r="F180" s="378">
        <f t="shared" si="68"/>
        <v>0</v>
      </c>
      <c r="G180" s="612">
        <f t="shared" si="68"/>
        <v>1198</v>
      </c>
      <c r="H180" s="378">
        <f>+H179/1000</f>
        <v>773.89700000000005</v>
      </c>
      <c r="I180" s="378">
        <f t="shared" ref="I180:Q180" si="69">+I179/1000</f>
        <v>663.98299999999995</v>
      </c>
      <c r="J180" s="378">
        <f t="shared" si="69"/>
        <v>2689.2629999999999</v>
      </c>
      <c r="K180" s="378">
        <f t="shared" si="69"/>
        <v>0</v>
      </c>
      <c r="L180" s="379">
        <f t="shared" si="69"/>
        <v>305.43099999999998</v>
      </c>
      <c r="M180" s="380">
        <f t="shared" si="69"/>
        <v>3354.0940000000001</v>
      </c>
      <c r="N180" s="378">
        <f t="shared" si="69"/>
        <v>105970.624</v>
      </c>
      <c r="O180" s="381">
        <f t="shared" si="69"/>
        <v>-35367.224999999999</v>
      </c>
      <c r="P180" s="381">
        <f t="shared" si="69"/>
        <v>-35881.087</v>
      </c>
      <c r="Q180" s="378">
        <f t="shared" si="69"/>
        <v>-25835.548999999999</v>
      </c>
      <c r="R180" s="378">
        <f>+R179/1000</f>
        <v>1056.654</v>
      </c>
      <c r="S180" s="378">
        <f t="shared" ref="S180:AA180" si="70">+S179/1000</f>
        <v>2289.84</v>
      </c>
      <c r="T180" s="381">
        <f t="shared" si="70"/>
        <v>1678.1759999999999</v>
      </c>
      <c r="U180" s="381">
        <f t="shared" si="70"/>
        <v>13489.25</v>
      </c>
      <c r="V180" s="382">
        <f t="shared" si="70"/>
        <v>1312.018</v>
      </c>
      <c r="W180" s="383">
        <f t="shared" si="70"/>
        <v>13519.922</v>
      </c>
      <c r="X180" s="378">
        <f t="shared" si="70"/>
        <v>1590.0129999999999</v>
      </c>
      <c r="Y180" s="378">
        <f t="shared" si="70"/>
        <v>1839.617</v>
      </c>
      <c r="Z180" s="378">
        <f t="shared" si="70"/>
        <v>1459.374</v>
      </c>
      <c r="AA180" s="378">
        <f t="shared" si="70"/>
        <v>1454.7919999999999</v>
      </c>
      <c r="AB180" s="378">
        <f>+AB179/1000</f>
        <v>4518.0550000000003</v>
      </c>
      <c r="AC180" s="378">
        <f t="shared" ref="AC180:AK180" si="71">+AC179/1000</f>
        <v>2254.19</v>
      </c>
      <c r="AD180" s="378">
        <f t="shared" si="71"/>
        <v>1212.2249999999999</v>
      </c>
      <c r="AE180" s="378">
        <f t="shared" si="71"/>
        <v>1878.663</v>
      </c>
      <c r="AF180" s="379">
        <f t="shared" si="71"/>
        <v>1651.537</v>
      </c>
      <c r="AG180" s="380">
        <f t="shared" si="71"/>
        <v>709.93399999999997</v>
      </c>
      <c r="AH180" s="381">
        <f t="shared" si="71"/>
        <v>14411.289000000001</v>
      </c>
      <c r="AI180" s="378">
        <f t="shared" si="71"/>
        <v>-5073.5559999999996</v>
      </c>
      <c r="AJ180" s="378">
        <f t="shared" si="71"/>
        <v>15.348000000000001</v>
      </c>
      <c r="AK180" s="378">
        <f t="shared" si="71"/>
        <v>46.773000000000003</v>
      </c>
      <c r="AL180" s="378">
        <f>+AL179/1000</f>
        <v>295.63299999999998</v>
      </c>
      <c r="AM180" s="378">
        <f t="shared" ref="AM180:AU180" si="72">+AM179/1000</f>
        <v>1305.4010000000001</v>
      </c>
      <c r="AN180" s="378">
        <f t="shared" si="72"/>
        <v>2969.8150000000001</v>
      </c>
      <c r="AO180" s="378">
        <f t="shared" si="72"/>
        <v>2200.933</v>
      </c>
      <c r="AP180" s="382">
        <f t="shared" si="72"/>
        <v>4525.3890000000001</v>
      </c>
      <c r="AQ180" s="377">
        <f t="shared" si="72"/>
        <v>2084.3409999999999</v>
      </c>
      <c r="AR180" s="378">
        <f t="shared" si="72"/>
        <v>2489.7649999999999</v>
      </c>
      <c r="AS180" s="378">
        <f t="shared" si="72"/>
        <v>6191.9</v>
      </c>
      <c r="AT180" s="378">
        <f t="shared" si="72"/>
        <v>2566.1289999999999</v>
      </c>
      <c r="AU180" s="378">
        <f t="shared" si="72"/>
        <v>1400.088</v>
      </c>
      <c r="AV180" s="378">
        <f>+AV179/1000</f>
        <v>5122.6499999999996</v>
      </c>
      <c r="AW180" s="378">
        <f t="shared" ref="AW180:BE180" si="73">+AW179/1000</f>
        <v>2643.6880000000001</v>
      </c>
      <c r="AX180" s="379">
        <f t="shared" si="73"/>
        <v>1840.85</v>
      </c>
      <c r="AY180" s="384">
        <f t="shared" si="73"/>
        <v>4275.7950000000001</v>
      </c>
      <c r="AZ180" s="379">
        <f t="shared" si="73"/>
        <v>2500</v>
      </c>
      <c r="BA180" s="380">
        <f t="shared" si="73"/>
        <v>2500</v>
      </c>
      <c r="BB180" s="378">
        <f t="shared" si="73"/>
        <v>2500</v>
      </c>
      <c r="BC180" s="378">
        <f t="shared" si="73"/>
        <v>2500</v>
      </c>
      <c r="BD180" s="378">
        <f t="shared" si="73"/>
        <v>2500</v>
      </c>
      <c r="BE180" s="378">
        <f t="shared" si="73"/>
        <v>155000</v>
      </c>
      <c r="BF180" s="378">
        <f>+BF179/1000</f>
        <v>-28000</v>
      </c>
      <c r="BG180" s="378">
        <f t="shared" ref="BG180:BO180" si="74">+BG179/1000</f>
        <v>-28000</v>
      </c>
      <c r="BH180" s="378">
        <f t="shared" si="74"/>
        <v>-28000</v>
      </c>
      <c r="BI180" s="378">
        <f t="shared" si="74"/>
        <v>-28000</v>
      </c>
      <c r="BJ180" s="382">
        <f t="shared" si="74"/>
        <v>-28000</v>
      </c>
      <c r="BK180" s="377">
        <f t="shared" si="74"/>
        <v>2500</v>
      </c>
      <c r="BL180" s="378">
        <f t="shared" si="74"/>
        <v>2500</v>
      </c>
      <c r="BM180" s="378">
        <f t="shared" si="74"/>
        <v>2500</v>
      </c>
      <c r="BN180" s="378">
        <f t="shared" si="74"/>
        <v>2500</v>
      </c>
      <c r="BO180" s="378">
        <f t="shared" si="74"/>
        <v>2500</v>
      </c>
      <c r="BP180" s="378">
        <f>+BP179/1000</f>
        <v>2500</v>
      </c>
      <c r="BQ180" s="378">
        <f t="shared" ref="BQ180:CC180" si="75">+BQ179/1000</f>
        <v>2500</v>
      </c>
      <c r="BR180" s="378">
        <f t="shared" si="75"/>
        <v>2500</v>
      </c>
      <c r="BS180" s="378">
        <f t="shared" si="75"/>
        <v>2500</v>
      </c>
      <c r="BT180" s="379">
        <f t="shared" si="75"/>
        <v>2500</v>
      </c>
      <c r="BU180" s="380">
        <f t="shared" si="75"/>
        <v>2500</v>
      </c>
      <c r="BV180" s="378">
        <f t="shared" si="75"/>
        <v>2500</v>
      </c>
      <c r="BW180" s="378">
        <f t="shared" si="75"/>
        <v>2500</v>
      </c>
      <c r="BX180" s="378">
        <f t="shared" si="75"/>
        <v>2500</v>
      </c>
      <c r="BY180" s="378">
        <f t="shared" si="75"/>
        <v>2500</v>
      </c>
      <c r="BZ180" s="378">
        <f t="shared" si="75"/>
        <v>2500</v>
      </c>
      <c r="CA180" s="378">
        <f t="shared" si="75"/>
        <v>2500</v>
      </c>
      <c r="CB180" s="378">
        <f t="shared" si="75"/>
        <v>2500</v>
      </c>
      <c r="CC180" s="382">
        <f t="shared" si="75"/>
        <v>2500</v>
      </c>
      <c r="CD180" s="385">
        <f t="shared" si="53"/>
        <v>194097.92200000002</v>
      </c>
      <c r="CE180" s="355"/>
    </row>
    <row r="181" spans="1:83" s="345" customFormat="1" ht="14.25" customHeight="1" x14ac:dyDescent="0.4">
      <c r="A181" s="624"/>
      <c r="B181" s="613"/>
      <c r="G181" s="614"/>
      <c r="O181" s="615"/>
      <c r="P181" s="615"/>
      <c r="T181" s="615"/>
      <c r="U181" s="615"/>
      <c r="W181" s="615"/>
      <c r="AH181" s="615"/>
      <c r="AX181" s="627"/>
      <c r="CD181" s="616"/>
    </row>
    <row r="182" spans="1:83" ht="14.25" customHeight="1" thickBot="1" x14ac:dyDescent="0.45">
      <c r="AX182" s="626"/>
      <c r="AY182" s="602"/>
    </row>
    <row r="183" spans="1:83" s="24" customFormat="1" ht="14.25" customHeight="1" x14ac:dyDescent="0.4">
      <c r="A183" s="705" t="s">
        <v>835</v>
      </c>
      <c r="B183" s="706"/>
      <c r="C183" s="386">
        <v>0</v>
      </c>
      <c r="D183" s="387">
        <f>+C186</f>
        <v>992</v>
      </c>
      <c r="E183" s="387">
        <f t="shared" ref="E183:BP183" si="76">+D186</f>
        <v>3042</v>
      </c>
      <c r="F183" s="387">
        <f t="shared" si="76"/>
        <v>4902</v>
      </c>
      <c r="G183" s="387">
        <f t="shared" si="76"/>
        <v>6762</v>
      </c>
      <c r="H183" s="387">
        <f t="shared" si="76"/>
        <v>9820</v>
      </c>
      <c r="I183" s="387">
        <f t="shared" si="76"/>
        <v>13229.897000000001</v>
      </c>
      <c r="J183" s="387">
        <f t="shared" si="76"/>
        <v>23750.28</v>
      </c>
      <c r="K183" s="387">
        <f t="shared" si="76"/>
        <v>28697.942999999999</v>
      </c>
      <c r="L183" s="387">
        <f t="shared" si="76"/>
        <v>44700.142999999996</v>
      </c>
      <c r="M183" s="622">
        <f t="shared" si="76"/>
        <v>48634.774000000005</v>
      </c>
      <c r="N183" s="387">
        <f t="shared" si="76"/>
        <v>87548.127999999997</v>
      </c>
      <c r="O183" s="387">
        <f t="shared" si="76"/>
        <v>33744.751999999979</v>
      </c>
      <c r="P183" s="387">
        <f t="shared" si="76"/>
        <v>44024.527000000002</v>
      </c>
      <c r="Q183" s="387">
        <f t="shared" si="76"/>
        <v>56174.44</v>
      </c>
      <c r="R183" s="387">
        <f t="shared" si="76"/>
        <v>65304.891000000003</v>
      </c>
      <c r="S183" s="387">
        <f t="shared" si="76"/>
        <v>111379.54499999998</v>
      </c>
      <c r="T183" s="387">
        <f t="shared" si="76"/>
        <v>161107.38500000001</v>
      </c>
      <c r="U183" s="387">
        <f t="shared" si="76"/>
        <v>176327.56099999999</v>
      </c>
      <c r="V183" s="389">
        <f t="shared" si="76"/>
        <v>30396.810999999987</v>
      </c>
      <c r="W183" s="386">
        <f t="shared" si="76"/>
        <v>66312.829000000027</v>
      </c>
      <c r="X183" s="386">
        <f t="shared" si="76"/>
        <v>89862.251000000047</v>
      </c>
      <c r="Y183" s="386">
        <f t="shared" si="76"/>
        <v>145361.26400000008</v>
      </c>
      <c r="Z183" s="386">
        <f t="shared" si="76"/>
        <v>185703.88100000005</v>
      </c>
      <c r="AA183" s="386">
        <f t="shared" si="76"/>
        <v>174465.255</v>
      </c>
      <c r="AB183" s="386">
        <f t="shared" si="76"/>
        <v>194938.04700000002</v>
      </c>
      <c r="AC183" s="386">
        <f t="shared" si="76"/>
        <v>241722.10200000007</v>
      </c>
      <c r="AD183" s="386">
        <f t="shared" si="76"/>
        <v>289665.29200000013</v>
      </c>
      <c r="AE183" s="386">
        <f t="shared" si="76"/>
        <v>333675.51700000023</v>
      </c>
      <c r="AF183" s="388">
        <f t="shared" si="76"/>
        <v>370403.18000000017</v>
      </c>
      <c r="AG183" s="622">
        <f t="shared" si="76"/>
        <v>176737.71700000018</v>
      </c>
      <c r="AH183" s="387">
        <f t="shared" si="76"/>
        <v>226843.65100000007</v>
      </c>
      <c r="AI183" s="387">
        <f t="shared" si="76"/>
        <v>266928.94000000018</v>
      </c>
      <c r="AJ183" s="387">
        <f t="shared" si="76"/>
        <v>299150.38400000008</v>
      </c>
      <c r="AK183" s="387">
        <f t="shared" si="76"/>
        <v>351350.73200000008</v>
      </c>
      <c r="AL183" s="387">
        <f t="shared" si="76"/>
        <v>357775.50500000012</v>
      </c>
      <c r="AM183" s="387">
        <f t="shared" si="76"/>
        <v>347177.13800000004</v>
      </c>
      <c r="AN183" s="387">
        <f t="shared" si="76"/>
        <v>374727.53900000011</v>
      </c>
      <c r="AO183" s="387">
        <f t="shared" si="76"/>
        <v>374932.54399999999</v>
      </c>
      <c r="AP183" s="389">
        <f t="shared" si="76"/>
        <v>423625.47699999996</v>
      </c>
      <c r="AQ183" s="386">
        <f t="shared" si="76"/>
        <v>480281.86599999992</v>
      </c>
      <c r="AR183" s="387">
        <f t="shared" si="76"/>
        <v>533349.20699999994</v>
      </c>
      <c r="AS183" s="387">
        <f t="shared" si="76"/>
        <v>478312.97199999983</v>
      </c>
      <c r="AT183" s="387">
        <f t="shared" si="76"/>
        <v>395905.87199999974</v>
      </c>
      <c r="AU183" s="387">
        <f t="shared" si="76"/>
        <v>432250.0009999997</v>
      </c>
      <c r="AV183" s="387">
        <f t="shared" si="76"/>
        <v>410177.08899999969</v>
      </c>
      <c r="AW183" s="387">
        <f t="shared" si="76"/>
        <v>432454.73899999959</v>
      </c>
      <c r="AX183" s="388">
        <f t="shared" si="76"/>
        <v>179241.42699999968</v>
      </c>
      <c r="AY183" s="390">
        <f t="shared" si="76"/>
        <v>216790.27699999977</v>
      </c>
      <c r="AZ183" s="388">
        <f t="shared" si="76"/>
        <v>248464.07199999969</v>
      </c>
      <c r="BA183" s="622">
        <f t="shared" si="76"/>
        <v>294992.07199999969</v>
      </c>
      <c r="BB183" s="387">
        <f t="shared" si="76"/>
        <v>238150.07199999969</v>
      </c>
      <c r="BC183" s="387">
        <f t="shared" si="76"/>
        <v>282478.07199999969</v>
      </c>
      <c r="BD183" s="387">
        <f t="shared" si="76"/>
        <v>335186.07199999969</v>
      </c>
      <c r="BE183" s="387">
        <f t="shared" si="76"/>
        <v>387514.07199999969</v>
      </c>
      <c r="BF183" s="387">
        <f t="shared" si="76"/>
        <v>21022.071999999695</v>
      </c>
      <c r="BG183" s="387">
        <f t="shared" si="76"/>
        <v>36150.071999999695</v>
      </c>
      <c r="BH183" s="387">
        <f t="shared" si="76"/>
        <v>58458.071999999695</v>
      </c>
      <c r="BI183" s="387">
        <f t="shared" si="76"/>
        <v>74636.071999999695</v>
      </c>
      <c r="BJ183" s="389">
        <f t="shared" si="76"/>
        <v>98644.071999999695</v>
      </c>
      <c r="BK183" s="386">
        <f t="shared" si="76"/>
        <v>40772.071999999695</v>
      </c>
      <c r="BL183" s="387">
        <f t="shared" si="76"/>
        <v>91180.071999999695</v>
      </c>
      <c r="BM183" s="387">
        <f t="shared" si="76"/>
        <v>129108.07199999969</v>
      </c>
      <c r="BN183" s="387">
        <f t="shared" si="76"/>
        <v>184116.07199999969</v>
      </c>
      <c r="BO183" s="387">
        <f t="shared" si="76"/>
        <v>235944.07199999969</v>
      </c>
      <c r="BP183" s="387">
        <f t="shared" si="76"/>
        <v>276002.07199999969</v>
      </c>
      <c r="BQ183" s="387">
        <f t="shared" ref="BQ183:CC183" si="77">+BP186</f>
        <v>325120.07199999969</v>
      </c>
      <c r="BR183" s="387">
        <f t="shared" si="77"/>
        <v>130928.07199999969</v>
      </c>
      <c r="BS183" s="387">
        <f t="shared" si="77"/>
        <v>176056.07199999969</v>
      </c>
      <c r="BT183" s="388">
        <f t="shared" si="77"/>
        <v>217764.07199999969</v>
      </c>
      <c r="BU183" s="622">
        <f t="shared" si="77"/>
        <v>266692.07199999969</v>
      </c>
      <c r="BV183" s="387">
        <f t="shared" si="77"/>
        <v>320900.07199999969</v>
      </c>
      <c r="BW183" s="387">
        <f t="shared" si="77"/>
        <v>369378.07199999969</v>
      </c>
      <c r="BX183" s="387">
        <f t="shared" si="77"/>
        <v>415086.07199999969</v>
      </c>
      <c r="BY183" s="387">
        <f t="shared" si="77"/>
        <v>394614.07199999969</v>
      </c>
      <c r="BZ183" s="387">
        <f t="shared" si="77"/>
        <v>435722.07199999969</v>
      </c>
      <c r="CA183" s="387">
        <f t="shared" si="77"/>
        <v>483850.07199999969</v>
      </c>
      <c r="CB183" s="387">
        <f t="shared" si="77"/>
        <v>536658.07199999923</v>
      </c>
      <c r="CC183" s="389">
        <f t="shared" si="77"/>
        <v>588286.07199999923</v>
      </c>
      <c r="CD183" s="610"/>
    </row>
    <row r="184" spans="1:83" s="24" customFormat="1" ht="14.25" customHeight="1" x14ac:dyDescent="0.4">
      <c r="A184" s="718" t="s">
        <v>837</v>
      </c>
      <c r="B184" s="719"/>
      <c r="C184" s="604">
        <f>+C155</f>
        <v>992</v>
      </c>
      <c r="D184" s="604">
        <f t="shared" ref="D184:BO184" si="78">+D155</f>
        <v>2050</v>
      </c>
      <c r="E184" s="604">
        <f t="shared" si="78"/>
        <v>1860</v>
      </c>
      <c r="F184" s="604">
        <f t="shared" si="78"/>
        <v>1860</v>
      </c>
      <c r="G184" s="604">
        <f t="shared" si="78"/>
        <v>3058</v>
      </c>
      <c r="H184" s="604">
        <f t="shared" si="78"/>
        <v>7996.8969999999999</v>
      </c>
      <c r="I184" s="604">
        <f t="shared" si="78"/>
        <v>10920.383</v>
      </c>
      <c r="J184" s="604">
        <f t="shared" si="78"/>
        <v>12945.663</v>
      </c>
      <c r="K184" s="604">
        <f t="shared" si="78"/>
        <v>19651.2</v>
      </c>
      <c r="L184" s="604">
        <f t="shared" si="78"/>
        <v>19956.631000000001</v>
      </c>
      <c r="M184" s="607">
        <f t="shared" si="78"/>
        <v>44412.353999999999</v>
      </c>
      <c r="N184" s="605">
        <f t="shared" si="78"/>
        <v>155260.62400000001</v>
      </c>
      <c r="O184" s="605">
        <f t="shared" si="78"/>
        <v>13922.775000000001</v>
      </c>
      <c r="P184" s="605">
        <f t="shared" si="78"/>
        <v>13408.913</v>
      </c>
      <c r="Q184" s="605">
        <f t="shared" si="78"/>
        <v>23454.451000000001</v>
      </c>
      <c r="R184" s="605">
        <f t="shared" si="78"/>
        <v>50346.654000000002</v>
      </c>
      <c r="S184" s="605">
        <f t="shared" si="78"/>
        <v>51579.839999999997</v>
      </c>
      <c r="T184" s="605">
        <f t="shared" si="78"/>
        <v>50968.175999999999</v>
      </c>
      <c r="U184" s="605">
        <f t="shared" si="78"/>
        <v>62779.25</v>
      </c>
      <c r="V184" s="608">
        <f t="shared" si="78"/>
        <v>50602.017999999996</v>
      </c>
      <c r="W184" s="604">
        <f t="shared" si="78"/>
        <v>71598.422000000006</v>
      </c>
      <c r="X184" s="604">
        <f t="shared" si="78"/>
        <v>62598.012999999999</v>
      </c>
      <c r="Y184" s="604">
        <f t="shared" si="78"/>
        <v>62847.616999999998</v>
      </c>
      <c r="Z184" s="604">
        <f t="shared" si="78"/>
        <v>62467.374000000003</v>
      </c>
      <c r="AA184" s="604">
        <f t="shared" si="78"/>
        <v>62462.792000000001</v>
      </c>
      <c r="AB184" s="604">
        <f t="shared" si="78"/>
        <v>65526.055</v>
      </c>
      <c r="AC184" s="604">
        <f t="shared" si="78"/>
        <v>63262.19</v>
      </c>
      <c r="AD184" s="604">
        <f t="shared" si="78"/>
        <v>62220.224999999999</v>
      </c>
      <c r="AE184" s="604">
        <f t="shared" si="78"/>
        <v>62886.663</v>
      </c>
      <c r="AF184" s="606">
        <f t="shared" si="78"/>
        <v>62659.536999999997</v>
      </c>
      <c r="AG184" s="607">
        <f t="shared" si="78"/>
        <v>61717.934000000001</v>
      </c>
      <c r="AH184" s="605">
        <f t="shared" si="78"/>
        <v>75419.289000000004</v>
      </c>
      <c r="AI184" s="605">
        <f t="shared" si="78"/>
        <v>55934.444000000003</v>
      </c>
      <c r="AJ184" s="605">
        <f t="shared" si="78"/>
        <v>61023.347999999998</v>
      </c>
      <c r="AK184" s="605">
        <f t="shared" si="78"/>
        <v>61054.773000000001</v>
      </c>
      <c r="AL184" s="605">
        <f t="shared" si="78"/>
        <v>61303.633000000002</v>
      </c>
      <c r="AM184" s="605">
        <f t="shared" si="78"/>
        <v>62313.400999999998</v>
      </c>
      <c r="AN184" s="605">
        <f t="shared" si="78"/>
        <v>63977.815000000002</v>
      </c>
      <c r="AO184" s="605">
        <f t="shared" si="78"/>
        <v>63208.932999999997</v>
      </c>
      <c r="AP184" s="608">
        <f t="shared" si="78"/>
        <v>65533.389000000003</v>
      </c>
      <c r="AQ184" s="604">
        <f t="shared" si="78"/>
        <v>63092.341</v>
      </c>
      <c r="AR184" s="605">
        <f t="shared" si="78"/>
        <v>63497.764999999999</v>
      </c>
      <c r="AS184" s="605">
        <f t="shared" si="78"/>
        <v>67199.899999999994</v>
      </c>
      <c r="AT184" s="605">
        <f t="shared" si="78"/>
        <v>63574.129000000001</v>
      </c>
      <c r="AU184" s="605">
        <f t="shared" si="78"/>
        <v>62408.088000000003</v>
      </c>
      <c r="AV184" s="605">
        <f t="shared" si="78"/>
        <v>66130.649999999994</v>
      </c>
      <c r="AW184" s="605">
        <f t="shared" si="78"/>
        <v>63651.688000000002</v>
      </c>
      <c r="AX184" s="606">
        <f t="shared" si="78"/>
        <v>62848.85</v>
      </c>
      <c r="AY184" s="609">
        <f t="shared" si="78"/>
        <v>65283.794999999998</v>
      </c>
      <c r="AZ184" s="606">
        <f t="shared" si="78"/>
        <v>63508</v>
      </c>
      <c r="BA184" s="607">
        <f t="shared" si="78"/>
        <v>63508</v>
      </c>
      <c r="BB184" s="605">
        <f t="shared" si="78"/>
        <v>63508</v>
      </c>
      <c r="BC184" s="605">
        <f t="shared" si="78"/>
        <v>63508</v>
      </c>
      <c r="BD184" s="605">
        <f t="shared" si="78"/>
        <v>63508</v>
      </c>
      <c r="BE184" s="605">
        <f t="shared" si="78"/>
        <v>216008</v>
      </c>
      <c r="BF184" s="605">
        <f t="shared" si="78"/>
        <v>33008</v>
      </c>
      <c r="BG184" s="605">
        <f t="shared" si="78"/>
        <v>33008</v>
      </c>
      <c r="BH184" s="605">
        <f t="shared" si="78"/>
        <v>33008</v>
      </c>
      <c r="BI184" s="605">
        <f t="shared" si="78"/>
        <v>33008</v>
      </c>
      <c r="BJ184" s="608">
        <f t="shared" si="78"/>
        <v>33008</v>
      </c>
      <c r="BK184" s="604">
        <f t="shared" si="78"/>
        <v>63508</v>
      </c>
      <c r="BL184" s="605">
        <f t="shared" si="78"/>
        <v>63508</v>
      </c>
      <c r="BM184" s="605">
        <f t="shared" si="78"/>
        <v>63508</v>
      </c>
      <c r="BN184" s="605">
        <f t="shared" si="78"/>
        <v>63508</v>
      </c>
      <c r="BO184" s="605">
        <f t="shared" si="78"/>
        <v>63508</v>
      </c>
      <c r="BP184" s="605">
        <f t="shared" ref="BP184:CC184" si="79">+BP155</f>
        <v>63508</v>
      </c>
      <c r="BQ184" s="605">
        <f t="shared" si="79"/>
        <v>63508</v>
      </c>
      <c r="BR184" s="605">
        <f t="shared" si="79"/>
        <v>63508</v>
      </c>
      <c r="BS184" s="605">
        <f t="shared" si="79"/>
        <v>63508</v>
      </c>
      <c r="BT184" s="606">
        <f t="shared" si="79"/>
        <v>63508</v>
      </c>
      <c r="BU184" s="607">
        <f t="shared" si="79"/>
        <v>63508</v>
      </c>
      <c r="BV184" s="605">
        <f t="shared" si="79"/>
        <v>63508</v>
      </c>
      <c r="BW184" s="605">
        <f t="shared" si="79"/>
        <v>63508</v>
      </c>
      <c r="BX184" s="605">
        <f t="shared" si="79"/>
        <v>63508</v>
      </c>
      <c r="BY184" s="605">
        <f t="shared" si="79"/>
        <v>63508</v>
      </c>
      <c r="BZ184" s="605">
        <f t="shared" si="79"/>
        <v>63508</v>
      </c>
      <c r="CA184" s="605">
        <f t="shared" si="79"/>
        <v>63508</v>
      </c>
      <c r="CB184" s="605">
        <f t="shared" si="79"/>
        <v>63508</v>
      </c>
      <c r="CC184" s="608">
        <f t="shared" si="79"/>
        <v>63508</v>
      </c>
      <c r="CD184" s="344"/>
    </row>
    <row r="185" spans="1:83" s="24" customFormat="1" ht="14.25" customHeight="1" x14ac:dyDescent="0.4">
      <c r="A185" s="718" t="s">
        <v>838</v>
      </c>
      <c r="B185" s="719"/>
      <c r="C185" s="604">
        <v>0</v>
      </c>
      <c r="D185" s="605">
        <f>+D144</f>
        <v>0</v>
      </c>
      <c r="E185" s="605">
        <f t="shared" ref="E185:BP185" si="80">+E144</f>
        <v>0</v>
      </c>
      <c r="F185" s="605">
        <f t="shared" si="80"/>
        <v>0</v>
      </c>
      <c r="G185" s="605">
        <f t="shared" si="80"/>
        <v>0</v>
      </c>
      <c r="H185" s="605">
        <f t="shared" si="80"/>
        <v>4587</v>
      </c>
      <c r="I185" s="605">
        <f t="shared" si="80"/>
        <v>400</v>
      </c>
      <c r="J185" s="605">
        <f t="shared" si="80"/>
        <v>7998</v>
      </c>
      <c r="K185" s="605">
        <f t="shared" si="80"/>
        <v>3649</v>
      </c>
      <c r="L185" s="605">
        <f t="shared" si="80"/>
        <v>16022</v>
      </c>
      <c r="M185" s="607">
        <f t="shared" si="80"/>
        <v>5499</v>
      </c>
      <c r="N185" s="605">
        <f t="shared" si="80"/>
        <v>209064</v>
      </c>
      <c r="O185" s="605">
        <f t="shared" si="80"/>
        <v>3643</v>
      </c>
      <c r="P185" s="605">
        <f t="shared" si="80"/>
        <v>1259</v>
      </c>
      <c r="Q185" s="605">
        <f t="shared" si="80"/>
        <v>14324</v>
      </c>
      <c r="R185" s="605">
        <f t="shared" si="80"/>
        <v>4272</v>
      </c>
      <c r="S185" s="605">
        <f t="shared" si="80"/>
        <v>1852</v>
      </c>
      <c r="T185" s="605">
        <f t="shared" si="80"/>
        <v>35748</v>
      </c>
      <c r="U185" s="605">
        <f t="shared" si="80"/>
        <v>208710</v>
      </c>
      <c r="V185" s="608">
        <f t="shared" si="80"/>
        <v>14686</v>
      </c>
      <c r="W185" s="604">
        <f t="shared" si="80"/>
        <v>48049</v>
      </c>
      <c r="X185" s="604">
        <f t="shared" si="80"/>
        <v>7099</v>
      </c>
      <c r="Y185" s="604">
        <f t="shared" si="80"/>
        <v>22505</v>
      </c>
      <c r="Z185" s="604">
        <f t="shared" si="80"/>
        <v>73706</v>
      </c>
      <c r="AA185" s="604">
        <f t="shared" si="80"/>
        <v>41990</v>
      </c>
      <c r="AB185" s="604">
        <f t="shared" si="80"/>
        <v>18742</v>
      </c>
      <c r="AC185" s="604">
        <f t="shared" si="80"/>
        <v>15319</v>
      </c>
      <c r="AD185" s="604">
        <f t="shared" si="80"/>
        <v>18210</v>
      </c>
      <c r="AE185" s="604">
        <f t="shared" si="80"/>
        <v>26159</v>
      </c>
      <c r="AF185" s="606">
        <f t="shared" si="80"/>
        <v>256325</v>
      </c>
      <c r="AG185" s="607">
        <f t="shared" si="80"/>
        <v>11612</v>
      </c>
      <c r="AH185" s="605">
        <f t="shared" si="80"/>
        <v>35334</v>
      </c>
      <c r="AI185" s="605">
        <f t="shared" si="80"/>
        <v>23713</v>
      </c>
      <c r="AJ185" s="605">
        <f t="shared" si="80"/>
        <v>8823</v>
      </c>
      <c r="AK185" s="605">
        <f t="shared" si="80"/>
        <v>54630</v>
      </c>
      <c r="AL185" s="605">
        <f t="shared" si="80"/>
        <v>71902</v>
      </c>
      <c r="AM185" s="605">
        <f t="shared" si="80"/>
        <v>34763</v>
      </c>
      <c r="AN185" s="605">
        <f t="shared" si="80"/>
        <v>63772.810000000056</v>
      </c>
      <c r="AO185" s="605">
        <f t="shared" si="80"/>
        <v>14516</v>
      </c>
      <c r="AP185" s="608">
        <f t="shared" si="80"/>
        <v>8877</v>
      </c>
      <c r="AQ185" s="604">
        <f t="shared" si="80"/>
        <v>10025</v>
      </c>
      <c r="AR185" s="605">
        <f t="shared" si="80"/>
        <v>118534</v>
      </c>
      <c r="AS185" s="605">
        <f t="shared" si="80"/>
        <v>149607.00000000003</v>
      </c>
      <c r="AT185" s="605">
        <f t="shared" si="80"/>
        <v>27230</v>
      </c>
      <c r="AU185" s="605">
        <f t="shared" si="80"/>
        <v>84481</v>
      </c>
      <c r="AV185" s="605">
        <f t="shared" si="80"/>
        <v>43853</v>
      </c>
      <c r="AW185" s="605">
        <f t="shared" si="80"/>
        <v>316865</v>
      </c>
      <c r="AX185" s="606">
        <f t="shared" si="80"/>
        <v>25300</v>
      </c>
      <c r="AY185" s="609">
        <f t="shared" si="80"/>
        <v>33610</v>
      </c>
      <c r="AZ185" s="606">
        <f t="shared" si="80"/>
        <v>16980</v>
      </c>
      <c r="BA185" s="607">
        <f t="shared" si="80"/>
        <v>120350</v>
      </c>
      <c r="BB185" s="605">
        <f t="shared" si="80"/>
        <v>19180</v>
      </c>
      <c r="BC185" s="605">
        <f t="shared" si="80"/>
        <v>10800</v>
      </c>
      <c r="BD185" s="605">
        <f t="shared" si="80"/>
        <v>11180</v>
      </c>
      <c r="BE185" s="605">
        <f t="shared" si="80"/>
        <v>582500</v>
      </c>
      <c r="BF185" s="605">
        <f t="shared" si="80"/>
        <v>17880</v>
      </c>
      <c r="BG185" s="605">
        <f t="shared" si="80"/>
        <v>10700</v>
      </c>
      <c r="BH185" s="605">
        <f t="shared" si="80"/>
        <v>16830</v>
      </c>
      <c r="BI185" s="605">
        <f t="shared" si="80"/>
        <v>9000</v>
      </c>
      <c r="BJ185" s="608">
        <f t="shared" si="80"/>
        <v>90880</v>
      </c>
      <c r="BK185" s="604">
        <f t="shared" si="80"/>
        <v>13100</v>
      </c>
      <c r="BL185" s="605">
        <f t="shared" si="80"/>
        <v>25580</v>
      </c>
      <c r="BM185" s="605">
        <f t="shared" si="80"/>
        <v>8500</v>
      </c>
      <c r="BN185" s="605">
        <f t="shared" si="80"/>
        <v>11680</v>
      </c>
      <c r="BO185" s="605">
        <f t="shared" si="80"/>
        <v>23450</v>
      </c>
      <c r="BP185" s="605">
        <f t="shared" si="80"/>
        <v>14390</v>
      </c>
      <c r="BQ185" s="605">
        <f t="shared" ref="BQ185:CC185" si="81">+BQ144</f>
        <v>257700</v>
      </c>
      <c r="BR185" s="605">
        <f t="shared" si="81"/>
        <v>18380</v>
      </c>
      <c r="BS185" s="605">
        <f t="shared" si="81"/>
        <v>21800</v>
      </c>
      <c r="BT185" s="606">
        <f t="shared" si="81"/>
        <v>14580</v>
      </c>
      <c r="BU185" s="607">
        <f t="shared" si="81"/>
        <v>9300</v>
      </c>
      <c r="BV185" s="605">
        <f t="shared" si="81"/>
        <v>15030</v>
      </c>
      <c r="BW185" s="605">
        <f t="shared" si="81"/>
        <v>17800</v>
      </c>
      <c r="BX185" s="605">
        <f t="shared" si="81"/>
        <v>83980</v>
      </c>
      <c r="BY185" s="605">
        <f t="shared" si="81"/>
        <v>22400</v>
      </c>
      <c r="BZ185" s="605">
        <f t="shared" si="81"/>
        <v>15380</v>
      </c>
      <c r="CA185" s="605">
        <f t="shared" si="81"/>
        <v>10700</v>
      </c>
      <c r="CB185" s="605">
        <f t="shared" si="81"/>
        <v>11880</v>
      </c>
      <c r="CC185" s="608">
        <f t="shared" si="81"/>
        <v>514760</v>
      </c>
      <c r="CD185" s="344"/>
    </row>
    <row r="186" spans="1:83" s="24" customFormat="1" ht="14.25" customHeight="1" thickBot="1" x14ac:dyDescent="0.45">
      <c r="A186" s="707" t="s">
        <v>836</v>
      </c>
      <c r="B186" s="708"/>
      <c r="C186" s="391">
        <f>+C$157</f>
        <v>992</v>
      </c>
      <c r="D186" s="391">
        <f t="shared" ref="D186:BO186" si="82">+D$157</f>
        <v>3042</v>
      </c>
      <c r="E186" s="391">
        <f t="shared" si="82"/>
        <v>4902</v>
      </c>
      <c r="F186" s="391">
        <f t="shared" si="82"/>
        <v>6762</v>
      </c>
      <c r="G186" s="391">
        <f t="shared" si="82"/>
        <v>9820</v>
      </c>
      <c r="H186" s="391">
        <f t="shared" si="82"/>
        <v>13229.897000000001</v>
      </c>
      <c r="I186" s="391">
        <f t="shared" si="82"/>
        <v>23750.28</v>
      </c>
      <c r="J186" s="391">
        <f t="shared" si="82"/>
        <v>28697.942999999999</v>
      </c>
      <c r="K186" s="391">
        <f t="shared" si="82"/>
        <v>44700.142999999996</v>
      </c>
      <c r="L186" s="391">
        <f t="shared" si="82"/>
        <v>48634.774000000005</v>
      </c>
      <c r="M186" s="623">
        <f t="shared" si="82"/>
        <v>87548.127999999997</v>
      </c>
      <c r="N186" s="392">
        <f t="shared" si="82"/>
        <v>33744.751999999979</v>
      </c>
      <c r="O186" s="392">
        <f t="shared" si="82"/>
        <v>44024.527000000002</v>
      </c>
      <c r="P186" s="392">
        <f t="shared" si="82"/>
        <v>56174.44</v>
      </c>
      <c r="Q186" s="392">
        <f t="shared" si="82"/>
        <v>65304.891000000003</v>
      </c>
      <c r="R186" s="392">
        <f t="shared" si="82"/>
        <v>111379.54499999998</v>
      </c>
      <c r="S186" s="392">
        <f t="shared" si="82"/>
        <v>161107.38500000001</v>
      </c>
      <c r="T186" s="392">
        <f t="shared" si="82"/>
        <v>176327.56099999999</v>
      </c>
      <c r="U186" s="392">
        <f t="shared" si="82"/>
        <v>30396.810999999987</v>
      </c>
      <c r="V186" s="394">
        <f t="shared" si="82"/>
        <v>66312.829000000027</v>
      </c>
      <c r="W186" s="391">
        <f t="shared" si="82"/>
        <v>89862.251000000047</v>
      </c>
      <c r="X186" s="391">
        <f t="shared" si="82"/>
        <v>145361.26400000008</v>
      </c>
      <c r="Y186" s="391">
        <f t="shared" si="82"/>
        <v>185703.88100000005</v>
      </c>
      <c r="Z186" s="391">
        <f t="shared" si="82"/>
        <v>174465.255</v>
      </c>
      <c r="AA186" s="391">
        <f t="shared" si="82"/>
        <v>194938.04700000002</v>
      </c>
      <c r="AB186" s="391">
        <f t="shared" si="82"/>
        <v>241722.10200000007</v>
      </c>
      <c r="AC186" s="391">
        <f t="shared" si="82"/>
        <v>289665.29200000013</v>
      </c>
      <c r="AD186" s="391">
        <f t="shared" si="82"/>
        <v>333675.51700000023</v>
      </c>
      <c r="AE186" s="391">
        <f t="shared" si="82"/>
        <v>370403.18000000017</v>
      </c>
      <c r="AF186" s="393">
        <f t="shared" si="82"/>
        <v>176737.71700000018</v>
      </c>
      <c r="AG186" s="623">
        <f t="shared" si="82"/>
        <v>226843.65100000007</v>
      </c>
      <c r="AH186" s="392">
        <f t="shared" si="82"/>
        <v>266928.94000000018</v>
      </c>
      <c r="AI186" s="392">
        <f t="shared" si="82"/>
        <v>299150.38400000008</v>
      </c>
      <c r="AJ186" s="392">
        <f t="shared" si="82"/>
        <v>351350.73200000008</v>
      </c>
      <c r="AK186" s="392">
        <f t="shared" si="82"/>
        <v>357775.50500000012</v>
      </c>
      <c r="AL186" s="392">
        <f t="shared" si="82"/>
        <v>347177.13800000004</v>
      </c>
      <c r="AM186" s="392">
        <f t="shared" si="82"/>
        <v>374727.53900000011</v>
      </c>
      <c r="AN186" s="392">
        <f t="shared" si="82"/>
        <v>374932.54399999999</v>
      </c>
      <c r="AO186" s="392">
        <f t="shared" si="82"/>
        <v>423625.47699999996</v>
      </c>
      <c r="AP186" s="394">
        <f t="shared" si="82"/>
        <v>480281.86599999992</v>
      </c>
      <c r="AQ186" s="391">
        <f t="shared" si="82"/>
        <v>533349.20699999994</v>
      </c>
      <c r="AR186" s="392">
        <f t="shared" si="82"/>
        <v>478312.97199999983</v>
      </c>
      <c r="AS186" s="392">
        <f t="shared" si="82"/>
        <v>395905.87199999974</v>
      </c>
      <c r="AT186" s="392">
        <f t="shared" si="82"/>
        <v>432250.0009999997</v>
      </c>
      <c r="AU186" s="392">
        <f t="shared" si="82"/>
        <v>410177.08899999969</v>
      </c>
      <c r="AV186" s="392">
        <f t="shared" si="82"/>
        <v>432454.73899999959</v>
      </c>
      <c r="AW186" s="392">
        <f t="shared" si="82"/>
        <v>179241.42699999968</v>
      </c>
      <c r="AX186" s="393">
        <f t="shared" si="82"/>
        <v>216790.27699999977</v>
      </c>
      <c r="AY186" s="395">
        <f t="shared" si="82"/>
        <v>248464.07199999969</v>
      </c>
      <c r="AZ186" s="393">
        <f t="shared" si="82"/>
        <v>294992.07199999969</v>
      </c>
      <c r="BA186" s="623">
        <f t="shared" si="82"/>
        <v>238150.07199999969</v>
      </c>
      <c r="BB186" s="392">
        <f t="shared" si="82"/>
        <v>282478.07199999969</v>
      </c>
      <c r="BC186" s="392">
        <f t="shared" si="82"/>
        <v>335186.07199999969</v>
      </c>
      <c r="BD186" s="392">
        <f t="shared" si="82"/>
        <v>387514.07199999969</v>
      </c>
      <c r="BE186" s="392">
        <f t="shared" si="82"/>
        <v>21022.071999999695</v>
      </c>
      <c r="BF186" s="392">
        <f t="shared" si="82"/>
        <v>36150.071999999695</v>
      </c>
      <c r="BG186" s="392">
        <f t="shared" si="82"/>
        <v>58458.071999999695</v>
      </c>
      <c r="BH186" s="392">
        <f t="shared" si="82"/>
        <v>74636.071999999695</v>
      </c>
      <c r="BI186" s="392">
        <f t="shared" si="82"/>
        <v>98644.071999999695</v>
      </c>
      <c r="BJ186" s="394">
        <f t="shared" si="82"/>
        <v>40772.071999999695</v>
      </c>
      <c r="BK186" s="391">
        <f t="shared" si="82"/>
        <v>91180.071999999695</v>
      </c>
      <c r="BL186" s="392">
        <f t="shared" si="82"/>
        <v>129108.07199999969</v>
      </c>
      <c r="BM186" s="392">
        <f t="shared" si="82"/>
        <v>184116.07199999969</v>
      </c>
      <c r="BN186" s="392">
        <f t="shared" si="82"/>
        <v>235944.07199999969</v>
      </c>
      <c r="BO186" s="392">
        <f t="shared" si="82"/>
        <v>276002.07199999969</v>
      </c>
      <c r="BP186" s="392">
        <f t="shared" ref="BP186:CC186" si="83">+BP$157</f>
        <v>325120.07199999969</v>
      </c>
      <c r="BQ186" s="392">
        <f t="shared" si="83"/>
        <v>130928.07199999969</v>
      </c>
      <c r="BR186" s="392">
        <f t="shared" si="83"/>
        <v>176056.07199999969</v>
      </c>
      <c r="BS186" s="392">
        <f t="shared" si="83"/>
        <v>217764.07199999969</v>
      </c>
      <c r="BT186" s="393">
        <f t="shared" si="83"/>
        <v>266692.07199999969</v>
      </c>
      <c r="BU186" s="623">
        <f t="shared" si="83"/>
        <v>320900.07199999969</v>
      </c>
      <c r="BV186" s="392">
        <f t="shared" si="83"/>
        <v>369378.07199999969</v>
      </c>
      <c r="BW186" s="392">
        <f t="shared" si="83"/>
        <v>415086.07199999969</v>
      </c>
      <c r="BX186" s="392">
        <f t="shared" si="83"/>
        <v>394614.07199999969</v>
      </c>
      <c r="BY186" s="392">
        <f t="shared" si="83"/>
        <v>435722.07199999969</v>
      </c>
      <c r="BZ186" s="392">
        <f t="shared" si="83"/>
        <v>483850.07199999969</v>
      </c>
      <c r="CA186" s="392">
        <f t="shared" si="83"/>
        <v>536658.07199999923</v>
      </c>
      <c r="CB186" s="392">
        <f t="shared" si="83"/>
        <v>588286.07199999923</v>
      </c>
      <c r="CC186" s="394">
        <f t="shared" si="83"/>
        <v>137034.07199999876</v>
      </c>
      <c r="CD186" s="344"/>
    </row>
    <row r="187" spans="1:83" ht="14.25" customHeight="1" x14ac:dyDescent="0.4">
      <c r="E187" s="396"/>
      <c r="W187" s="104">
        <f>+W186-W183</f>
        <v>23549.42200000002</v>
      </c>
    </row>
  </sheetData>
  <mergeCells count="176">
    <mergeCell ref="A16:B22"/>
    <mergeCell ref="CD16:CD23"/>
    <mergeCell ref="A24:B24"/>
    <mergeCell ref="A25:B26"/>
    <mergeCell ref="CD25:CD26"/>
    <mergeCell ref="A27:B30"/>
    <mergeCell ref="CD27:CD30"/>
    <mergeCell ref="A8:B8"/>
    <mergeCell ref="A9:B9"/>
    <mergeCell ref="A10:B10"/>
    <mergeCell ref="CD10:CD15"/>
    <mergeCell ref="A11:B11"/>
    <mergeCell ref="A12:B12"/>
    <mergeCell ref="A13:B13"/>
    <mergeCell ref="A14:B14"/>
    <mergeCell ref="A15:B15"/>
    <mergeCell ref="A40:B49"/>
    <mergeCell ref="CD40:CD49"/>
    <mergeCell ref="A50:B50"/>
    <mergeCell ref="A51:B52"/>
    <mergeCell ref="CD51:CD52"/>
    <mergeCell ref="A53:B54"/>
    <mergeCell ref="CD53:CD54"/>
    <mergeCell ref="A31:B32"/>
    <mergeCell ref="CD31:CD32"/>
    <mergeCell ref="A33:B37"/>
    <mergeCell ref="CD33:CD37"/>
    <mergeCell ref="A38:B39"/>
    <mergeCell ref="CD38:CD39"/>
    <mergeCell ref="A62:B62"/>
    <mergeCell ref="A63:B65"/>
    <mergeCell ref="CD63:CD65"/>
    <mergeCell ref="A66:B68"/>
    <mergeCell ref="CD66:CD68"/>
    <mergeCell ref="A69:B72"/>
    <mergeCell ref="CD69:CD72"/>
    <mergeCell ref="A55:B55"/>
    <mergeCell ref="A56:B56"/>
    <mergeCell ref="A57:B57"/>
    <mergeCell ref="A58:B58"/>
    <mergeCell ref="A59:B59"/>
    <mergeCell ref="A61:B61"/>
    <mergeCell ref="A78:B78"/>
    <mergeCell ref="A79:B79"/>
    <mergeCell ref="A80:B80"/>
    <mergeCell ref="A81:B81"/>
    <mergeCell ref="A82:B82"/>
    <mergeCell ref="A83:B83"/>
    <mergeCell ref="A73:B74"/>
    <mergeCell ref="CD73:CD74"/>
    <mergeCell ref="CE73:CE74"/>
    <mergeCell ref="A75:B75"/>
    <mergeCell ref="A76:B76"/>
    <mergeCell ref="A77:B77"/>
    <mergeCell ref="A90:B90"/>
    <mergeCell ref="A91:B91"/>
    <mergeCell ref="A92:B93"/>
    <mergeCell ref="CD92:CD93"/>
    <mergeCell ref="A94:B94"/>
    <mergeCell ref="A95:B95"/>
    <mergeCell ref="A84:B85"/>
    <mergeCell ref="CD84:CD85"/>
    <mergeCell ref="CE84:CE85"/>
    <mergeCell ref="A86:B86"/>
    <mergeCell ref="A87:B87"/>
    <mergeCell ref="A89:B89"/>
    <mergeCell ref="A101:B101"/>
    <mergeCell ref="A102:B102"/>
    <mergeCell ref="A103:B104"/>
    <mergeCell ref="CD103:CD104"/>
    <mergeCell ref="CE103:CE104"/>
    <mergeCell ref="A105:B105"/>
    <mergeCell ref="A96:B96"/>
    <mergeCell ref="A97:B97"/>
    <mergeCell ref="A98:B98"/>
    <mergeCell ref="A99:B100"/>
    <mergeCell ref="CD99:CD100"/>
    <mergeCell ref="CE99:CE100"/>
    <mergeCell ref="A113:B113"/>
    <mergeCell ref="A114:B115"/>
    <mergeCell ref="A116:B116"/>
    <mergeCell ref="A117:B117"/>
    <mergeCell ref="A118:B118"/>
    <mergeCell ref="A119:B119"/>
    <mergeCell ref="A106:B108"/>
    <mergeCell ref="CD106:CD108"/>
    <mergeCell ref="A109:B109"/>
    <mergeCell ref="A110:B111"/>
    <mergeCell ref="CD110:CD111"/>
    <mergeCell ref="A112:B112"/>
    <mergeCell ref="CE126:CE128"/>
    <mergeCell ref="A129:B130"/>
    <mergeCell ref="CD129:CD130"/>
    <mergeCell ref="CE129:CE130"/>
    <mergeCell ref="A120:B120"/>
    <mergeCell ref="A121:B122"/>
    <mergeCell ref="CD121:CD122"/>
    <mergeCell ref="CE121:CE122"/>
    <mergeCell ref="A123:B123"/>
    <mergeCell ref="A124:B124"/>
    <mergeCell ref="A131:B131"/>
    <mergeCell ref="A132:B132"/>
    <mergeCell ref="A133:B133"/>
    <mergeCell ref="A135:B135"/>
    <mergeCell ref="A136:B136"/>
    <mergeCell ref="A137:B137"/>
    <mergeCell ref="A125:B125"/>
    <mergeCell ref="A126:B128"/>
    <mergeCell ref="CD126:CD128"/>
    <mergeCell ref="A148:B148"/>
    <mergeCell ref="A149:B149"/>
    <mergeCell ref="A150:B150"/>
    <mergeCell ref="A151:B151"/>
    <mergeCell ref="A152:B152"/>
    <mergeCell ref="A153:B153"/>
    <mergeCell ref="A138:B140"/>
    <mergeCell ref="CD138:CD139"/>
    <mergeCell ref="A141:B141"/>
    <mergeCell ref="A142:B142"/>
    <mergeCell ref="A144:B144"/>
    <mergeCell ref="A146:B146"/>
    <mergeCell ref="P160:Q160"/>
    <mergeCell ref="T160:U160"/>
    <mergeCell ref="X160:Y160"/>
    <mergeCell ref="Z160:AA160"/>
    <mergeCell ref="A154:B154"/>
    <mergeCell ref="A155:B155"/>
    <mergeCell ref="A156:B156"/>
    <mergeCell ref="A157:B157"/>
    <mergeCell ref="A160:B160"/>
    <mergeCell ref="E160:F160"/>
    <mergeCell ref="BR160:BS160"/>
    <mergeCell ref="A161:A163"/>
    <mergeCell ref="A164:B164"/>
    <mergeCell ref="A166:B166"/>
    <mergeCell ref="E166:F166"/>
    <mergeCell ref="G166:H166"/>
    <mergeCell ref="N166:O166"/>
    <mergeCell ref="P166:Q166"/>
    <mergeCell ref="T166:U166"/>
    <mergeCell ref="X166:Y166"/>
    <mergeCell ref="AX160:AY160"/>
    <mergeCell ref="BB160:BC160"/>
    <mergeCell ref="BD160:BE160"/>
    <mergeCell ref="BH160:BI160"/>
    <mergeCell ref="BL160:BM160"/>
    <mergeCell ref="BN160:BO160"/>
    <mergeCell ref="AD160:AE160"/>
    <mergeCell ref="AH160:AI160"/>
    <mergeCell ref="AJ160:AK160"/>
    <mergeCell ref="AN160:AO160"/>
    <mergeCell ref="AR160:AS160"/>
    <mergeCell ref="AT160:AU160"/>
    <mergeCell ref="G160:H160"/>
    <mergeCell ref="N160:O160"/>
    <mergeCell ref="A184:B184"/>
    <mergeCell ref="A185:B185"/>
    <mergeCell ref="A186:B186"/>
    <mergeCell ref="BN166:BO166"/>
    <mergeCell ref="BR166:BS166"/>
    <mergeCell ref="A167:A169"/>
    <mergeCell ref="A170:B170"/>
    <mergeCell ref="A172:A180"/>
    <mergeCell ref="A183:B183"/>
    <mergeCell ref="AT166:AU166"/>
    <mergeCell ref="AX166:AY166"/>
    <mergeCell ref="BB166:BC166"/>
    <mergeCell ref="BD166:BE166"/>
    <mergeCell ref="BH166:BI166"/>
    <mergeCell ref="BL166:BM166"/>
    <mergeCell ref="Z166:AA166"/>
    <mergeCell ref="AD166:AE166"/>
    <mergeCell ref="AH166:AI166"/>
    <mergeCell ref="AJ166:AK166"/>
    <mergeCell ref="AN166:AO166"/>
    <mergeCell ref="AR166:AS166"/>
  </mergeCells>
  <phoneticPr fontId="1"/>
  <pageMargins left="0.39370078740157483" right="0.19685039370078741" top="0.78740157480314965" bottom="0.59055118110236227" header="0.39370078740157483" footer="0.39370078740157483"/>
  <pageSetup paperSize="9" scale="17" orientation="landscape" horizontalDpi="4294967292" verticalDpi="300" r:id="rId1"/>
  <headerFooter alignWithMargins="0">
    <oddHeader>&amp;L&amp;D&amp;R集計表.1</oddHeader>
    <oddFooter>&amp;C
&amp;Rみらいのグリーンハイツ研究会</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B83ED8-8955-4446-BED6-F455F1070AA4}">
  <sheetPr>
    <pageSetUpPr fitToPage="1"/>
  </sheetPr>
  <dimension ref="A1:CJ187"/>
  <sheetViews>
    <sheetView showZeros="0" zoomScaleNormal="100" workbookViewId="0">
      <pane xSplit="2" ySplit="7" topLeftCell="AY8" activePane="bottomRight" state="frozen"/>
      <selection pane="topRight" activeCell="C1" sqref="C1"/>
      <selection pane="bottomLeft" activeCell="A6" sqref="A6"/>
      <selection pane="bottomRight" activeCell="AY9" sqref="AY9"/>
    </sheetView>
  </sheetViews>
  <sheetFormatPr defaultRowHeight="14.25" customHeight="1" x14ac:dyDescent="0.4"/>
  <cols>
    <col min="1" max="1" width="10.5" style="409" customWidth="1"/>
    <col min="2" max="2" width="16.25" style="23" customWidth="1"/>
    <col min="3" max="83" width="9.125" style="23" customWidth="1"/>
    <col min="84" max="84" width="10.5" style="23" bestFit="1" customWidth="1"/>
    <col min="85" max="16384" width="9" style="23"/>
  </cols>
  <sheetData>
    <row r="1" spans="1:83" s="22" customFormat="1" ht="27.75" customHeight="1" x14ac:dyDescent="0.4">
      <c r="A1" s="16"/>
      <c r="B1" s="17"/>
      <c r="C1" s="17"/>
      <c r="D1" s="17"/>
      <c r="E1" s="17"/>
      <c r="F1" s="1" t="s">
        <v>831</v>
      </c>
      <c r="G1" s="2"/>
      <c r="H1" s="2"/>
      <c r="I1" s="2"/>
      <c r="J1" s="2"/>
      <c r="K1" s="2"/>
      <c r="L1" s="2"/>
      <c r="M1" s="2"/>
      <c r="N1" s="2"/>
      <c r="O1" s="2"/>
      <c r="P1" s="2"/>
      <c r="Q1" s="2"/>
      <c r="R1" s="2"/>
      <c r="S1" s="1"/>
      <c r="T1" s="2"/>
      <c r="U1" s="2"/>
      <c r="V1" s="2"/>
      <c r="W1" s="426"/>
      <c r="X1" s="2"/>
      <c r="Y1" s="2"/>
      <c r="Z1" s="2"/>
      <c r="AA1" s="18" t="s">
        <v>0</v>
      </c>
      <c r="AB1" s="18"/>
      <c r="AC1" s="18"/>
      <c r="AD1" s="19"/>
      <c r="AE1" s="20"/>
      <c r="AF1" s="21"/>
      <c r="AG1" s="2"/>
      <c r="AH1" s="2"/>
      <c r="AI1" s="2"/>
      <c r="AJ1" s="426"/>
      <c r="AK1" s="2"/>
      <c r="AL1" s="2"/>
      <c r="AM1" s="2"/>
      <c r="AN1" s="2"/>
      <c r="AO1" s="2"/>
      <c r="AP1" s="2"/>
      <c r="AQ1" s="2"/>
      <c r="AR1" s="2"/>
      <c r="AS1" s="2"/>
      <c r="AT1" s="2"/>
      <c r="AU1" s="2"/>
      <c r="AV1" s="2"/>
      <c r="AW1" s="17"/>
      <c r="AX1" s="17"/>
      <c r="AY1" s="459"/>
      <c r="AZ1" s="1" t="s">
        <v>865</v>
      </c>
      <c r="BA1" s="2"/>
      <c r="BB1" s="2"/>
      <c r="BC1" s="2"/>
      <c r="BD1" s="2"/>
      <c r="BE1" s="2"/>
      <c r="BF1" s="2"/>
      <c r="BG1" s="2"/>
      <c r="BH1" s="2"/>
      <c r="BI1" s="2"/>
      <c r="BJ1" s="2"/>
      <c r="BK1" s="2"/>
      <c r="BL1" s="2"/>
      <c r="BM1" s="2"/>
      <c r="BN1" s="2"/>
      <c r="BO1" s="2"/>
      <c r="BP1" s="2"/>
      <c r="BQ1" s="2"/>
      <c r="BR1" s="2"/>
      <c r="BS1" s="2"/>
      <c r="BT1" s="2"/>
      <c r="BU1" s="18" t="s">
        <v>0</v>
      </c>
      <c r="BV1" s="18"/>
      <c r="BW1" s="18"/>
      <c r="BX1" s="19"/>
      <c r="BY1" s="20"/>
      <c r="BZ1" s="21"/>
      <c r="CA1" s="19"/>
      <c r="CB1" s="20"/>
      <c r="CC1" s="21"/>
      <c r="CD1" s="21"/>
      <c r="CE1" s="590"/>
    </row>
    <row r="2" spans="1:83" s="410" customFormat="1" ht="18" customHeight="1" thickBot="1" x14ac:dyDescent="0.45">
      <c r="A2" s="449"/>
      <c r="B2" s="450"/>
      <c r="C2" s="450">
        <v>1</v>
      </c>
      <c r="D2" s="450">
        <v>2</v>
      </c>
      <c r="E2" s="450" t="s">
        <v>584</v>
      </c>
      <c r="F2" s="428" t="s">
        <v>584</v>
      </c>
      <c r="G2" s="428" t="s">
        <v>584</v>
      </c>
      <c r="H2" s="428"/>
      <c r="I2" s="428"/>
      <c r="J2" s="428"/>
      <c r="K2" s="428" t="s">
        <v>584</v>
      </c>
      <c r="L2" s="428"/>
      <c r="M2" s="428" t="s">
        <v>1</v>
      </c>
      <c r="N2" s="428"/>
      <c r="O2" s="428"/>
      <c r="P2" s="428"/>
      <c r="Q2" s="428"/>
      <c r="R2" s="428"/>
      <c r="S2" s="428"/>
      <c r="T2" s="428"/>
      <c r="U2" s="428" t="s">
        <v>2</v>
      </c>
      <c r="V2" s="428"/>
      <c r="W2" s="428"/>
      <c r="X2" s="428"/>
      <c r="Y2" s="428"/>
      <c r="Z2" s="428"/>
      <c r="AA2" s="442"/>
      <c r="AB2" s="442"/>
      <c r="AC2" s="442"/>
      <c r="AD2" s="442"/>
      <c r="AE2" s="443"/>
      <c r="AF2" s="442" t="s">
        <v>3</v>
      </c>
      <c r="AG2" s="428"/>
      <c r="AH2" s="428"/>
      <c r="AI2" s="428"/>
      <c r="AJ2" s="428"/>
      <c r="AK2" s="428"/>
      <c r="AL2" s="428"/>
      <c r="AM2" s="428"/>
      <c r="AN2" s="428"/>
      <c r="AO2" s="428"/>
      <c r="AP2" s="428"/>
      <c r="AQ2" s="428"/>
      <c r="AR2" s="428" t="s">
        <v>4</v>
      </c>
      <c r="AS2" s="428"/>
      <c r="AT2" s="428"/>
      <c r="AU2" s="428"/>
      <c r="AV2" s="428"/>
      <c r="AW2" s="450"/>
      <c r="AX2" s="450"/>
      <c r="AY2" s="450"/>
      <c r="AZ2" s="428"/>
      <c r="BA2" s="428"/>
      <c r="BB2" s="428"/>
      <c r="BC2" s="428"/>
      <c r="BD2" s="428"/>
      <c r="BE2" s="428" t="s">
        <v>5</v>
      </c>
      <c r="BF2" s="428"/>
      <c r="BG2" s="428"/>
      <c r="BH2" s="428"/>
      <c r="BI2" s="428"/>
      <c r="BJ2" s="428"/>
      <c r="BK2" s="428"/>
      <c r="BL2" s="642" t="s">
        <v>874</v>
      </c>
      <c r="BM2" s="428"/>
      <c r="BN2" s="428"/>
      <c r="BO2" s="428"/>
      <c r="BP2" s="428"/>
      <c r="BQ2" s="428" t="s">
        <v>6</v>
      </c>
      <c r="BR2" s="428"/>
      <c r="BS2" s="428"/>
      <c r="BT2" s="428"/>
      <c r="BU2" s="442"/>
      <c r="BV2" s="442"/>
      <c r="BW2" s="442"/>
      <c r="BX2" s="442"/>
      <c r="BY2" s="443"/>
      <c r="BZ2" s="443"/>
      <c r="CA2" s="442"/>
      <c r="CB2" s="443"/>
      <c r="CC2" s="443"/>
      <c r="CD2" s="443"/>
      <c r="CE2" s="443"/>
    </row>
    <row r="3" spans="1:83" ht="14.25" customHeight="1" x14ac:dyDescent="0.4">
      <c r="A3" s="25"/>
      <c r="B3" s="26" t="s">
        <v>7</v>
      </c>
      <c r="C3" s="27" t="s">
        <v>8</v>
      </c>
      <c r="D3" s="27" t="s">
        <v>9</v>
      </c>
      <c r="E3" s="28" t="s">
        <v>10</v>
      </c>
      <c r="F3" s="28" t="s">
        <v>11</v>
      </c>
      <c r="G3" s="28" t="s">
        <v>12</v>
      </c>
      <c r="H3" s="27" t="s">
        <v>13</v>
      </c>
      <c r="I3" s="27" t="s">
        <v>14</v>
      </c>
      <c r="J3" s="416" t="s">
        <v>15</v>
      </c>
      <c r="K3" s="28" t="s">
        <v>16</v>
      </c>
      <c r="L3" s="29" t="s">
        <v>17</v>
      </c>
      <c r="M3" s="30" t="s">
        <v>18</v>
      </c>
      <c r="N3" s="416" t="s">
        <v>19</v>
      </c>
      <c r="O3" s="416" t="s">
        <v>20</v>
      </c>
      <c r="P3" s="416" t="s">
        <v>21</v>
      </c>
      <c r="Q3" s="416" t="s">
        <v>22</v>
      </c>
      <c r="R3" s="27" t="s">
        <v>23</v>
      </c>
      <c r="S3" s="27" t="s">
        <v>24</v>
      </c>
      <c r="T3" s="27" t="s">
        <v>25</v>
      </c>
      <c r="U3" s="31" t="s">
        <v>26</v>
      </c>
      <c r="V3" s="32" t="s">
        <v>27</v>
      </c>
      <c r="W3" s="27" t="s">
        <v>28</v>
      </c>
      <c r="X3" s="27" t="s">
        <v>29</v>
      </c>
      <c r="Y3" s="27" t="s">
        <v>30</v>
      </c>
      <c r="Z3" s="27" t="s">
        <v>31</v>
      </c>
      <c r="AA3" s="27" t="s">
        <v>32</v>
      </c>
      <c r="AB3" s="27" t="s">
        <v>33</v>
      </c>
      <c r="AC3" s="27" t="s">
        <v>34</v>
      </c>
      <c r="AD3" s="27" t="s">
        <v>35</v>
      </c>
      <c r="AE3" s="27" t="s">
        <v>36</v>
      </c>
      <c r="AF3" s="33" t="s">
        <v>37</v>
      </c>
      <c r="AG3" s="27" t="s">
        <v>38</v>
      </c>
      <c r="AH3" s="27" t="s">
        <v>39</v>
      </c>
      <c r="AI3" s="27" t="s">
        <v>40</v>
      </c>
      <c r="AJ3" s="27" t="s">
        <v>41</v>
      </c>
      <c r="AK3" s="27" t="s">
        <v>42</v>
      </c>
      <c r="AL3" s="416" t="s">
        <v>607</v>
      </c>
      <c r="AM3" s="416" t="s">
        <v>43</v>
      </c>
      <c r="AN3" s="416" t="s">
        <v>44</v>
      </c>
      <c r="AO3" s="27" t="s">
        <v>45</v>
      </c>
      <c r="AP3" s="32" t="s">
        <v>46</v>
      </c>
      <c r="AQ3" s="27" t="s">
        <v>47</v>
      </c>
      <c r="AR3" s="31" t="s">
        <v>48</v>
      </c>
      <c r="AS3" s="31" t="s">
        <v>49</v>
      </c>
      <c r="AT3" s="27" t="s">
        <v>50</v>
      </c>
      <c r="AU3" s="27" t="s">
        <v>51</v>
      </c>
      <c r="AV3" s="27" t="s">
        <v>52</v>
      </c>
      <c r="AW3" s="27" t="s">
        <v>53</v>
      </c>
      <c r="AX3" s="585" t="s">
        <v>54</v>
      </c>
      <c r="AY3" s="34" t="s">
        <v>55</v>
      </c>
      <c r="AZ3" s="35" t="s">
        <v>56</v>
      </c>
      <c r="BA3" s="36" t="s">
        <v>57</v>
      </c>
      <c r="BB3" s="36" t="s">
        <v>58</v>
      </c>
      <c r="BC3" s="36" t="s">
        <v>59</v>
      </c>
      <c r="BD3" s="36" t="s">
        <v>60</v>
      </c>
      <c r="BE3" s="577" t="s">
        <v>61</v>
      </c>
      <c r="BF3" s="36" t="s">
        <v>62</v>
      </c>
      <c r="BG3" s="36" t="s">
        <v>63</v>
      </c>
      <c r="BH3" s="36" t="s">
        <v>64</v>
      </c>
      <c r="BI3" s="36" t="s">
        <v>65</v>
      </c>
      <c r="BJ3" s="35" t="s">
        <v>66</v>
      </c>
      <c r="BK3" s="36" t="s">
        <v>67</v>
      </c>
      <c r="BL3" s="36" t="s">
        <v>68</v>
      </c>
      <c r="BM3" s="36" t="s">
        <v>69</v>
      </c>
      <c r="BN3" s="36" t="s">
        <v>70</v>
      </c>
      <c r="BO3" s="36" t="s">
        <v>71</v>
      </c>
      <c r="BP3" s="36" t="s">
        <v>72</v>
      </c>
      <c r="BQ3" s="577" t="s">
        <v>73</v>
      </c>
      <c r="BR3" s="36" t="s">
        <v>74</v>
      </c>
      <c r="BS3" s="36" t="s">
        <v>75</v>
      </c>
      <c r="BT3" s="35" t="s">
        <v>76</v>
      </c>
      <c r="BU3" s="36" t="s">
        <v>77</v>
      </c>
      <c r="BV3" s="36" t="s">
        <v>78</v>
      </c>
      <c r="BW3" s="36" t="s">
        <v>79</v>
      </c>
      <c r="BX3" s="36" t="s">
        <v>80</v>
      </c>
      <c r="BY3" s="36" t="s">
        <v>81</v>
      </c>
      <c r="BZ3" s="36" t="s">
        <v>82</v>
      </c>
      <c r="CA3" s="416" t="s">
        <v>80</v>
      </c>
      <c r="CB3" s="416" t="s">
        <v>81</v>
      </c>
      <c r="CC3" s="577" t="s">
        <v>82</v>
      </c>
      <c r="CD3" s="37"/>
      <c r="CE3" s="37"/>
    </row>
    <row r="4" spans="1:83" ht="14.25" customHeight="1" x14ac:dyDescent="0.4">
      <c r="A4" s="38" t="s">
        <v>83</v>
      </c>
      <c r="B4" s="26" t="s">
        <v>84</v>
      </c>
      <c r="C4" s="39">
        <v>1972</v>
      </c>
      <c r="D4" s="40">
        <v>1973</v>
      </c>
      <c r="E4" s="39">
        <v>1974</v>
      </c>
      <c r="F4" s="40">
        <v>1975</v>
      </c>
      <c r="G4" s="39">
        <v>1976</v>
      </c>
      <c r="H4" s="40">
        <v>1977</v>
      </c>
      <c r="I4" s="39">
        <v>1978</v>
      </c>
      <c r="J4" s="40">
        <v>1979</v>
      </c>
      <c r="K4" s="39">
        <v>1980</v>
      </c>
      <c r="L4" s="41">
        <v>1981</v>
      </c>
      <c r="M4" s="42">
        <v>1982</v>
      </c>
      <c r="N4" s="417">
        <v>1983</v>
      </c>
      <c r="O4" s="418">
        <v>1984</v>
      </c>
      <c r="P4" s="417">
        <v>1985</v>
      </c>
      <c r="Q4" s="418">
        <v>1986</v>
      </c>
      <c r="R4" s="40">
        <v>1987</v>
      </c>
      <c r="S4" s="39">
        <v>1988</v>
      </c>
      <c r="T4" s="40">
        <v>1989</v>
      </c>
      <c r="U4" s="43">
        <v>1990</v>
      </c>
      <c r="V4" s="44">
        <v>1991</v>
      </c>
      <c r="W4" s="45">
        <v>1992</v>
      </c>
      <c r="X4" s="45">
        <v>1993</v>
      </c>
      <c r="Y4" s="46">
        <v>1994</v>
      </c>
      <c r="Z4" s="45">
        <v>1995</v>
      </c>
      <c r="AA4" s="46">
        <v>1996</v>
      </c>
      <c r="AB4" s="45">
        <v>1997</v>
      </c>
      <c r="AC4" s="46">
        <v>1998</v>
      </c>
      <c r="AD4" s="45">
        <v>1999</v>
      </c>
      <c r="AE4" s="46">
        <v>2000</v>
      </c>
      <c r="AF4" s="47">
        <v>2001</v>
      </c>
      <c r="AG4" s="45">
        <v>2002</v>
      </c>
      <c r="AH4" s="45">
        <v>2003</v>
      </c>
      <c r="AI4" s="46">
        <v>2004</v>
      </c>
      <c r="AJ4" s="45">
        <v>2005</v>
      </c>
      <c r="AK4" s="46">
        <v>2006</v>
      </c>
      <c r="AL4" s="418">
        <v>2007</v>
      </c>
      <c r="AM4" s="46">
        <v>2008</v>
      </c>
      <c r="AN4" s="45">
        <v>2009</v>
      </c>
      <c r="AO4" s="46">
        <v>2010</v>
      </c>
      <c r="AP4" s="44">
        <v>2011</v>
      </c>
      <c r="AQ4" s="45">
        <v>2012</v>
      </c>
      <c r="AR4" s="43">
        <v>2013</v>
      </c>
      <c r="AS4" s="48">
        <v>2014</v>
      </c>
      <c r="AT4" s="39">
        <v>2015</v>
      </c>
      <c r="AU4" s="40">
        <v>2016</v>
      </c>
      <c r="AV4" s="39">
        <v>2017</v>
      </c>
      <c r="AW4" s="45">
        <v>2018</v>
      </c>
      <c r="AX4" s="586">
        <v>2019</v>
      </c>
      <c r="AY4" s="49">
        <v>2020</v>
      </c>
      <c r="AZ4" s="50">
        <v>2021</v>
      </c>
      <c r="BA4" s="39">
        <v>2022</v>
      </c>
      <c r="BB4" s="40">
        <v>2023</v>
      </c>
      <c r="BC4" s="39">
        <v>2024</v>
      </c>
      <c r="BD4" s="40">
        <v>2025</v>
      </c>
      <c r="BE4" s="578">
        <v>2026</v>
      </c>
      <c r="BF4" s="40">
        <v>2027</v>
      </c>
      <c r="BG4" s="39">
        <v>2028</v>
      </c>
      <c r="BH4" s="40">
        <v>2029</v>
      </c>
      <c r="BI4" s="39">
        <v>2030</v>
      </c>
      <c r="BJ4" s="50">
        <v>2031</v>
      </c>
      <c r="BK4" s="39">
        <v>2032</v>
      </c>
      <c r="BL4" s="40">
        <v>2033</v>
      </c>
      <c r="BM4" s="39">
        <v>2034</v>
      </c>
      <c r="BN4" s="40">
        <v>2035</v>
      </c>
      <c r="BO4" s="39">
        <v>2036</v>
      </c>
      <c r="BP4" s="40">
        <v>2037</v>
      </c>
      <c r="BQ4" s="578">
        <v>2038</v>
      </c>
      <c r="BR4" s="40">
        <v>2039</v>
      </c>
      <c r="BS4" s="39">
        <v>2040</v>
      </c>
      <c r="BT4" s="50">
        <v>2041</v>
      </c>
      <c r="BU4" s="39">
        <v>2042</v>
      </c>
      <c r="BV4" s="40">
        <v>2043</v>
      </c>
      <c r="BW4" s="39">
        <v>2044</v>
      </c>
      <c r="BX4" s="40">
        <v>2045</v>
      </c>
      <c r="BY4" s="39">
        <v>2046</v>
      </c>
      <c r="BZ4" s="40">
        <v>2047</v>
      </c>
      <c r="CA4" s="417">
        <v>2048</v>
      </c>
      <c r="CB4" s="418">
        <v>2049</v>
      </c>
      <c r="CC4" s="582">
        <v>2050</v>
      </c>
      <c r="CD4" s="51" t="s">
        <v>85</v>
      </c>
      <c r="CE4" s="51" t="s">
        <v>85</v>
      </c>
    </row>
    <row r="5" spans="1:83" ht="14.25" customHeight="1" x14ac:dyDescent="0.4">
      <c r="A5" s="52"/>
      <c r="B5" s="53" t="s">
        <v>86</v>
      </c>
      <c r="C5" s="54">
        <v>1</v>
      </c>
      <c r="D5" s="55">
        <v>2</v>
      </c>
      <c r="E5" s="54">
        <v>3</v>
      </c>
      <c r="F5" s="54">
        <v>4</v>
      </c>
      <c r="G5" s="55">
        <v>5</v>
      </c>
      <c r="H5" s="54">
        <v>6</v>
      </c>
      <c r="I5" s="54">
        <v>7</v>
      </c>
      <c r="J5" s="55">
        <v>8</v>
      </c>
      <c r="K5" s="54">
        <v>9</v>
      </c>
      <c r="L5" s="56">
        <v>10</v>
      </c>
      <c r="M5" s="57">
        <v>11</v>
      </c>
      <c r="N5" s="420">
        <v>12</v>
      </c>
      <c r="O5" s="420">
        <v>13</v>
      </c>
      <c r="P5" s="419">
        <v>14</v>
      </c>
      <c r="Q5" s="420">
        <v>15</v>
      </c>
      <c r="R5" s="54">
        <v>16</v>
      </c>
      <c r="S5" s="55">
        <v>17</v>
      </c>
      <c r="T5" s="54">
        <v>18</v>
      </c>
      <c r="U5" s="58">
        <v>19</v>
      </c>
      <c r="V5" s="59">
        <v>20</v>
      </c>
      <c r="W5" s="60">
        <v>21</v>
      </c>
      <c r="X5" s="60">
        <v>22</v>
      </c>
      <c r="Y5" s="61">
        <v>23</v>
      </c>
      <c r="Z5" s="60">
        <v>24</v>
      </c>
      <c r="AA5" s="60">
        <v>25</v>
      </c>
      <c r="AB5" s="61">
        <v>26</v>
      </c>
      <c r="AC5" s="60">
        <v>27</v>
      </c>
      <c r="AD5" s="60">
        <v>28</v>
      </c>
      <c r="AE5" s="61">
        <v>29</v>
      </c>
      <c r="AF5" s="62">
        <v>30</v>
      </c>
      <c r="AG5" s="54">
        <v>31</v>
      </c>
      <c r="AH5" s="55">
        <v>32</v>
      </c>
      <c r="AI5" s="54">
        <v>33</v>
      </c>
      <c r="AJ5" s="54">
        <v>34</v>
      </c>
      <c r="AK5" s="55">
        <v>35</v>
      </c>
      <c r="AL5" s="420">
        <v>36</v>
      </c>
      <c r="AM5" s="54">
        <v>37</v>
      </c>
      <c r="AN5" s="55">
        <v>38</v>
      </c>
      <c r="AO5" s="54">
        <v>39</v>
      </c>
      <c r="AP5" s="63">
        <v>40</v>
      </c>
      <c r="AQ5" s="54">
        <v>41</v>
      </c>
      <c r="AR5" s="58">
        <v>42</v>
      </c>
      <c r="AS5" s="58">
        <v>43</v>
      </c>
      <c r="AT5" s="55">
        <v>44</v>
      </c>
      <c r="AU5" s="54">
        <v>45</v>
      </c>
      <c r="AV5" s="54">
        <v>46</v>
      </c>
      <c r="AW5" s="55">
        <v>47</v>
      </c>
      <c r="AX5" s="587">
        <v>48</v>
      </c>
      <c r="AY5" s="64">
        <v>49</v>
      </c>
      <c r="AZ5" s="63">
        <v>50</v>
      </c>
      <c r="BA5" s="54">
        <v>51</v>
      </c>
      <c r="BB5" s="54">
        <v>52</v>
      </c>
      <c r="BC5" s="55">
        <v>53</v>
      </c>
      <c r="BD5" s="54">
        <v>54</v>
      </c>
      <c r="BE5" s="579">
        <v>55</v>
      </c>
      <c r="BF5" s="55">
        <v>56</v>
      </c>
      <c r="BG5" s="54">
        <v>57</v>
      </c>
      <c r="BH5" s="54">
        <v>58</v>
      </c>
      <c r="BI5" s="55">
        <v>59</v>
      </c>
      <c r="BJ5" s="63">
        <v>60</v>
      </c>
      <c r="BK5" s="54">
        <v>61</v>
      </c>
      <c r="BL5" s="55">
        <v>62</v>
      </c>
      <c r="BM5" s="54">
        <v>63</v>
      </c>
      <c r="BN5" s="54">
        <v>64</v>
      </c>
      <c r="BO5" s="55">
        <v>65</v>
      </c>
      <c r="BP5" s="54">
        <v>66</v>
      </c>
      <c r="BQ5" s="579">
        <v>67</v>
      </c>
      <c r="BR5" s="55">
        <v>68</v>
      </c>
      <c r="BS5" s="54">
        <v>69</v>
      </c>
      <c r="BT5" s="63">
        <v>70</v>
      </c>
      <c r="BU5" s="54">
        <v>71</v>
      </c>
      <c r="BV5" s="54">
        <v>72</v>
      </c>
      <c r="BW5" s="54">
        <v>73</v>
      </c>
      <c r="BX5" s="55">
        <v>74</v>
      </c>
      <c r="BY5" s="54">
        <v>75</v>
      </c>
      <c r="BZ5" s="55">
        <v>76</v>
      </c>
      <c r="CA5" s="420">
        <v>77</v>
      </c>
      <c r="CB5" s="419">
        <v>78</v>
      </c>
      <c r="CC5" s="579">
        <v>79</v>
      </c>
      <c r="CD5" s="37"/>
      <c r="CE5" s="37"/>
    </row>
    <row r="6" spans="1:83" ht="14.25" customHeight="1" x14ac:dyDescent="0.4">
      <c r="A6" s="52"/>
      <c r="B6" s="53" t="s">
        <v>87</v>
      </c>
      <c r="C6" s="65">
        <v>1</v>
      </c>
      <c r="D6" s="66">
        <v>2</v>
      </c>
      <c r="E6" s="66">
        <v>3</v>
      </c>
      <c r="F6" s="66">
        <v>4</v>
      </c>
      <c r="G6" s="66">
        <v>5</v>
      </c>
      <c r="H6" s="66">
        <v>6</v>
      </c>
      <c r="I6" s="66">
        <v>7</v>
      </c>
      <c r="J6" s="66">
        <v>8</v>
      </c>
      <c r="K6" s="66">
        <v>9</v>
      </c>
      <c r="L6" s="67">
        <v>10</v>
      </c>
      <c r="M6" s="68" t="s">
        <v>88</v>
      </c>
      <c r="N6" s="69">
        <v>1</v>
      </c>
      <c r="O6" s="69">
        <v>2</v>
      </c>
      <c r="P6" s="69">
        <v>3</v>
      </c>
      <c r="Q6" s="69">
        <v>4</v>
      </c>
      <c r="R6" s="69">
        <v>5</v>
      </c>
      <c r="S6" s="69">
        <v>6</v>
      </c>
      <c r="T6" s="69">
        <v>7</v>
      </c>
      <c r="U6" s="70" t="s">
        <v>89</v>
      </c>
      <c r="V6" s="71">
        <v>1</v>
      </c>
      <c r="W6" s="72">
        <v>2</v>
      </c>
      <c r="X6" s="72">
        <v>3</v>
      </c>
      <c r="Y6" s="72">
        <v>4</v>
      </c>
      <c r="Z6" s="72">
        <v>5</v>
      </c>
      <c r="AA6" s="72">
        <v>6</v>
      </c>
      <c r="AB6" s="72">
        <v>7</v>
      </c>
      <c r="AC6" s="72">
        <v>8</v>
      </c>
      <c r="AD6" s="72">
        <v>9</v>
      </c>
      <c r="AE6" s="72">
        <v>10</v>
      </c>
      <c r="AF6" s="73" t="s">
        <v>90</v>
      </c>
      <c r="AG6" s="69">
        <v>1</v>
      </c>
      <c r="AH6" s="66">
        <v>2</v>
      </c>
      <c r="AI6" s="69">
        <v>3</v>
      </c>
      <c r="AJ6" s="66">
        <v>4</v>
      </c>
      <c r="AK6" s="69">
        <v>5</v>
      </c>
      <c r="AL6" s="422">
        <v>6</v>
      </c>
      <c r="AM6" s="69">
        <v>7</v>
      </c>
      <c r="AN6" s="66">
        <v>8</v>
      </c>
      <c r="AO6" s="421">
        <v>9</v>
      </c>
      <c r="AP6" s="423">
        <v>10</v>
      </c>
      <c r="AQ6" s="69">
        <v>11</v>
      </c>
      <c r="AR6" s="70" t="s">
        <v>91</v>
      </c>
      <c r="AS6" s="70" t="s">
        <v>92</v>
      </c>
      <c r="AT6" s="66">
        <v>2</v>
      </c>
      <c r="AU6" s="69">
        <v>3</v>
      </c>
      <c r="AV6" s="69">
        <v>4</v>
      </c>
      <c r="AW6" s="66">
        <v>5</v>
      </c>
      <c r="AX6" s="588">
        <v>6</v>
      </c>
      <c r="AY6" s="74">
        <v>7</v>
      </c>
      <c r="AZ6" s="67">
        <v>8</v>
      </c>
      <c r="BA6" s="69">
        <v>9</v>
      </c>
      <c r="BB6" s="69">
        <v>10</v>
      </c>
      <c r="BC6" s="69">
        <v>11</v>
      </c>
      <c r="BD6" s="69">
        <v>12</v>
      </c>
      <c r="BE6" s="580" t="s">
        <v>93</v>
      </c>
      <c r="BF6" s="66">
        <v>1</v>
      </c>
      <c r="BG6" s="69">
        <v>2</v>
      </c>
      <c r="BH6" s="66">
        <v>3</v>
      </c>
      <c r="BI6" s="69">
        <v>4</v>
      </c>
      <c r="BJ6" s="67">
        <v>5</v>
      </c>
      <c r="BK6" s="69">
        <v>6</v>
      </c>
      <c r="BL6" s="66">
        <v>7</v>
      </c>
      <c r="BM6" s="69">
        <v>8</v>
      </c>
      <c r="BN6" s="66">
        <v>9</v>
      </c>
      <c r="BO6" s="69">
        <v>10</v>
      </c>
      <c r="BP6" s="66">
        <v>11</v>
      </c>
      <c r="BQ6" s="580" t="s">
        <v>94</v>
      </c>
      <c r="BR6" s="66">
        <v>1</v>
      </c>
      <c r="BS6" s="69">
        <v>2</v>
      </c>
      <c r="BT6" s="67">
        <v>3</v>
      </c>
      <c r="BU6" s="69">
        <v>4</v>
      </c>
      <c r="BV6" s="66">
        <v>5</v>
      </c>
      <c r="BW6" s="69">
        <v>6</v>
      </c>
      <c r="BX6" s="66">
        <v>7</v>
      </c>
      <c r="BY6" s="69">
        <v>8</v>
      </c>
      <c r="BZ6" s="66">
        <v>9</v>
      </c>
      <c r="CA6" s="422">
        <v>10</v>
      </c>
      <c r="CB6" s="421">
        <v>11</v>
      </c>
      <c r="CC6" s="583" t="s">
        <v>95</v>
      </c>
      <c r="CD6" s="37"/>
      <c r="CE6" s="37"/>
    </row>
    <row r="7" spans="1:83" ht="14.25" customHeight="1" thickBot="1" x14ac:dyDescent="0.45">
      <c r="A7" s="75"/>
      <c r="B7" s="76"/>
      <c r="C7" s="77"/>
      <c r="D7" s="78"/>
      <c r="E7" s="78"/>
      <c r="F7" s="78"/>
      <c r="G7" s="78"/>
      <c r="H7" s="78"/>
      <c r="I7" s="78"/>
      <c r="J7" s="78"/>
      <c r="K7" s="78"/>
      <c r="L7" s="79"/>
      <c r="M7" s="80"/>
      <c r="N7" s="81"/>
      <c r="O7" s="81"/>
      <c r="P7" s="81"/>
      <c r="Q7" s="81"/>
      <c r="R7" s="81"/>
      <c r="S7" s="81"/>
      <c r="T7" s="81"/>
      <c r="U7" s="82"/>
      <c r="V7" s="83"/>
      <c r="W7" s="84"/>
      <c r="X7" s="84"/>
      <c r="Y7" s="84"/>
      <c r="Z7" s="84"/>
      <c r="AA7" s="84"/>
      <c r="AB7" s="84"/>
      <c r="AC7" s="84"/>
      <c r="AD7" s="84"/>
      <c r="AE7" s="84"/>
      <c r="AF7" s="85"/>
      <c r="AG7" s="86"/>
      <c r="AH7" s="87" t="s">
        <v>96</v>
      </c>
      <c r="AI7" s="81"/>
      <c r="AJ7" s="78"/>
      <c r="AK7" s="81"/>
      <c r="AL7" s="78"/>
      <c r="AM7" s="81"/>
      <c r="AN7" s="78"/>
      <c r="AO7" s="81"/>
      <c r="AP7" s="79"/>
      <c r="AQ7" s="81"/>
      <c r="AR7" s="82"/>
      <c r="AS7" s="82"/>
      <c r="AT7" s="78"/>
      <c r="AU7" s="81"/>
      <c r="AV7" s="81"/>
      <c r="AW7" s="87" t="s">
        <v>97</v>
      </c>
      <c r="AX7" s="589"/>
      <c r="AY7" s="88"/>
      <c r="AZ7" s="79"/>
      <c r="BA7" s="81"/>
      <c r="BB7" s="81"/>
      <c r="BC7" s="81"/>
      <c r="BD7" s="81"/>
      <c r="BE7" s="581"/>
      <c r="BF7" s="78"/>
      <c r="BG7" s="81"/>
      <c r="BH7" s="78"/>
      <c r="BI7" s="81"/>
      <c r="BJ7" s="79"/>
      <c r="BK7" s="81"/>
      <c r="BL7" s="78"/>
      <c r="BM7" s="81"/>
      <c r="BN7" s="78"/>
      <c r="BO7" s="81"/>
      <c r="BP7" s="78"/>
      <c r="BQ7" s="581"/>
      <c r="BR7" s="78"/>
      <c r="BS7" s="81"/>
      <c r="BT7" s="79"/>
      <c r="BU7" s="81"/>
      <c r="BV7" s="78"/>
      <c r="BW7" s="81"/>
      <c r="BX7" s="78"/>
      <c r="BY7" s="81"/>
      <c r="BZ7" s="78"/>
      <c r="CA7" s="424"/>
      <c r="CB7" s="425"/>
      <c r="CC7" s="584"/>
      <c r="CD7" s="89"/>
      <c r="CE7" s="89"/>
    </row>
    <row r="8" spans="1:83" ht="14.25" customHeight="1" x14ac:dyDescent="0.4">
      <c r="A8" s="798" t="s">
        <v>98</v>
      </c>
      <c r="B8" s="799"/>
      <c r="C8" s="90"/>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2"/>
      <c r="AW8" s="92"/>
      <c r="AX8" s="91"/>
      <c r="AY8" s="93"/>
      <c r="AZ8" s="91"/>
      <c r="BA8" s="91"/>
      <c r="BB8" s="91"/>
      <c r="BC8" s="91"/>
      <c r="BD8" s="91"/>
      <c r="BE8" s="91"/>
      <c r="BF8" s="91"/>
      <c r="BG8" s="91"/>
      <c r="BH8" s="91"/>
      <c r="BI8" s="91"/>
      <c r="BJ8" s="91"/>
      <c r="BK8" s="91"/>
      <c r="BL8" s="91"/>
      <c r="BM8" s="91"/>
      <c r="BN8" s="91"/>
      <c r="BO8" s="91"/>
      <c r="BP8" s="91"/>
      <c r="BQ8" s="91"/>
      <c r="BR8" s="91"/>
      <c r="BS8" s="91"/>
      <c r="BT8" s="91"/>
      <c r="BU8" s="91"/>
      <c r="BV8" s="91"/>
      <c r="BW8" s="91"/>
      <c r="BX8" s="91"/>
      <c r="BY8" s="91"/>
      <c r="BZ8" s="91"/>
      <c r="CA8" s="91"/>
      <c r="CB8" s="91"/>
      <c r="CC8" s="91"/>
      <c r="CD8" s="94"/>
      <c r="CE8" s="94"/>
    </row>
    <row r="9" spans="1:83" s="410" customFormat="1" ht="14.25" customHeight="1" x14ac:dyDescent="0.4">
      <c r="A9" s="794" t="s">
        <v>99</v>
      </c>
      <c r="B9" s="795"/>
      <c r="C9" s="95"/>
      <c r="D9" s="95"/>
      <c r="E9" s="95"/>
      <c r="F9" s="95"/>
      <c r="G9" s="95"/>
      <c r="H9" s="95"/>
      <c r="I9" s="95"/>
      <c r="J9" s="95"/>
      <c r="K9" s="95"/>
      <c r="L9" s="96"/>
      <c r="M9" s="97"/>
      <c r="N9" s="95"/>
      <c r="O9" s="95"/>
      <c r="P9" s="95"/>
      <c r="Q9" s="95"/>
      <c r="R9" s="95"/>
      <c r="S9" s="95"/>
      <c r="T9" s="95"/>
      <c r="U9" s="95"/>
      <c r="V9" s="98"/>
      <c r="W9" s="95"/>
      <c r="X9" s="95"/>
      <c r="Y9" s="95"/>
      <c r="Z9" s="95"/>
      <c r="AA9" s="95"/>
      <c r="AB9" s="95"/>
      <c r="AC9" s="95"/>
      <c r="AD9" s="95"/>
      <c r="AE9" s="95"/>
      <c r="AF9" s="98"/>
      <c r="AG9" s="95"/>
      <c r="AH9" s="95"/>
      <c r="AI9" s="95"/>
      <c r="AJ9" s="95"/>
      <c r="AK9" s="95"/>
      <c r="AL9" s="95"/>
      <c r="AM9" s="95"/>
      <c r="AN9" s="95"/>
      <c r="AO9" s="95"/>
      <c r="AP9" s="98"/>
      <c r="AQ9" s="95"/>
      <c r="AR9" s="95"/>
      <c r="AS9" s="95"/>
      <c r="AT9" s="95"/>
      <c r="AU9" s="95"/>
      <c r="AV9" s="95"/>
      <c r="AW9" s="95"/>
      <c r="AX9" s="96"/>
      <c r="AY9" s="99"/>
      <c r="AZ9" s="98"/>
      <c r="BA9" s="95"/>
      <c r="BB9" s="95"/>
      <c r="BC9" s="95"/>
      <c r="BD9" s="95"/>
      <c r="BE9" s="95"/>
      <c r="BF9" s="95"/>
      <c r="BG9" s="95"/>
      <c r="BH9" s="95"/>
      <c r="BI9" s="95"/>
      <c r="BJ9" s="98"/>
      <c r="BK9" s="95"/>
      <c r="BL9" s="95"/>
      <c r="BM9" s="95"/>
      <c r="BN9" s="95"/>
      <c r="BO9" s="95"/>
      <c r="BP9" s="95"/>
      <c r="BQ9" s="95"/>
      <c r="BR9" s="95"/>
      <c r="BS9" s="95"/>
      <c r="BT9" s="98"/>
      <c r="BU9" s="95"/>
      <c r="BV9" s="95"/>
      <c r="BW9" s="95"/>
      <c r="BX9" s="95"/>
      <c r="BY9" s="95"/>
      <c r="BZ9" s="100"/>
      <c r="CA9" s="100"/>
      <c r="CB9" s="95"/>
      <c r="CC9" s="95"/>
      <c r="CD9" s="101">
        <f>SUM(C9:CC9)</f>
        <v>0</v>
      </c>
      <c r="CE9" s="101">
        <f>SUM(D9:CD9)</f>
        <v>0</v>
      </c>
    </row>
    <row r="10" spans="1:83" s="410" customFormat="1" ht="14.25" customHeight="1" x14ac:dyDescent="0.4">
      <c r="A10" s="824" t="s">
        <v>100</v>
      </c>
      <c r="B10" s="825"/>
      <c r="C10" s="97"/>
      <c r="D10" s="100"/>
      <c r="E10" s="100"/>
      <c r="F10" s="100"/>
      <c r="G10" s="100"/>
      <c r="H10" s="100"/>
      <c r="I10" s="100"/>
      <c r="J10" s="100"/>
      <c r="K10" s="100"/>
      <c r="L10" s="102"/>
      <c r="M10" s="97"/>
      <c r="N10" s="100"/>
      <c r="O10" s="100"/>
      <c r="P10" s="100"/>
      <c r="Q10" s="100" t="s">
        <v>538</v>
      </c>
      <c r="R10" s="100"/>
      <c r="S10" s="100"/>
      <c r="T10" s="100" t="s">
        <v>539</v>
      </c>
      <c r="U10" s="100"/>
      <c r="V10" s="98"/>
      <c r="W10" s="95" t="s">
        <v>539</v>
      </c>
      <c r="X10" s="100"/>
      <c r="Y10" s="100"/>
      <c r="Z10" s="100"/>
      <c r="AA10" s="100"/>
      <c r="AB10" s="100"/>
      <c r="AC10" s="100"/>
      <c r="AD10" s="100"/>
      <c r="AE10" s="100"/>
      <c r="AF10" s="98">
        <v>38739</v>
      </c>
      <c r="AG10" s="95"/>
      <c r="AH10" s="100"/>
      <c r="AI10" s="100"/>
      <c r="AJ10" s="100"/>
      <c r="AK10" s="100"/>
      <c r="AL10" s="100"/>
      <c r="AM10" s="100"/>
      <c r="AN10" s="100"/>
      <c r="AO10" s="100"/>
      <c r="AP10" s="98"/>
      <c r="AQ10" s="95"/>
      <c r="AR10" s="100">
        <v>21272.686110571576</v>
      </c>
      <c r="AS10" s="100">
        <v>24500.8714353822</v>
      </c>
      <c r="AT10" s="100"/>
      <c r="AU10" s="100"/>
      <c r="AV10" s="100"/>
      <c r="AW10" s="95"/>
      <c r="AX10" s="102"/>
      <c r="AY10" s="99">
        <v>13420</v>
      </c>
      <c r="AZ10" s="103" t="s">
        <v>101</v>
      </c>
      <c r="BA10" s="95"/>
      <c r="BB10" s="100"/>
      <c r="BC10" s="100"/>
      <c r="BD10" s="100"/>
      <c r="BE10" s="100">
        <v>45000</v>
      </c>
      <c r="BF10" s="100"/>
      <c r="BG10" s="100"/>
      <c r="BH10" s="100"/>
      <c r="BI10" s="100"/>
      <c r="BJ10" s="103" t="s">
        <v>545</v>
      </c>
      <c r="BK10" s="95"/>
      <c r="BL10" s="100"/>
      <c r="BM10" s="100"/>
      <c r="BN10" s="100"/>
      <c r="BO10" s="100"/>
      <c r="BP10" s="102"/>
      <c r="BQ10" s="100">
        <v>45000</v>
      </c>
      <c r="BR10" s="100"/>
      <c r="BS10" s="100"/>
      <c r="BT10" s="98"/>
      <c r="BU10" s="95"/>
      <c r="BV10" s="100"/>
      <c r="BW10" s="100"/>
      <c r="BX10" s="100"/>
      <c r="BY10" s="100"/>
      <c r="BZ10" s="100"/>
      <c r="CA10" s="100"/>
      <c r="CB10" s="100"/>
      <c r="CC10" s="98">
        <v>45000</v>
      </c>
      <c r="CD10" s="790">
        <f>+SUM(CE10:CE15)</f>
        <v>1181326.8912250809</v>
      </c>
      <c r="CE10" s="101">
        <f t="shared" ref="CE10:CE49" si="0">SUM($D10:$CC10)</f>
        <v>232932.55754595378</v>
      </c>
    </row>
    <row r="11" spans="1:83" s="410" customFormat="1" ht="14.25" customHeight="1" x14ac:dyDescent="0.4">
      <c r="A11" s="824" t="s">
        <v>540</v>
      </c>
      <c r="B11" s="825"/>
      <c r="C11" s="97"/>
      <c r="D11" s="100"/>
      <c r="E11" s="100"/>
      <c r="F11" s="100"/>
      <c r="G11" s="100"/>
      <c r="H11" s="100"/>
      <c r="I11" s="100"/>
      <c r="J11" s="100"/>
      <c r="K11" s="100"/>
      <c r="L11" s="102"/>
      <c r="M11" s="97" t="s">
        <v>543</v>
      </c>
      <c r="N11" s="100">
        <v>35000</v>
      </c>
      <c r="O11" s="107" t="s">
        <v>542</v>
      </c>
      <c r="P11" s="100"/>
      <c r="Q11" s="100">
        <v>4315</v>
      </c>
      <c r="R11" s="100"/>
      <c r="S11" s="100"/>
      <c r="T11" s="100">
        <v>5000</v>
      </c>
      <c r="U11" s="100"/>
      <c r="V11" s="98"/>
      <c r="W11" s="95">
        <v>6180</v>
      </c>
      <c r="X11" s="100"/>
      <c r="Y11" s="100"/>
      <c r="Z11" s="100" t="s">
        <v>541</v>
      </c>
      <c r="AA11" s="100">
        <v>4841</v>
      </c>
      <c r="AB11" s="100"/>
      <c r="AC11" s="100"/>
      <c r="AD11" s="100" t="s">
        <v>541</v>
      </c>
      <c r="AE11" s="100">
        <v>4000</v>
      </c>
      <c r="AF11" s="98">
        <v>510</v>
      </c>
      <c r="AG11" s="105" t="s">
        <v>104</v>
      </c>
      <c r="AH11" s="100"/>
      <c r="AI11" s="100"/>
      <c r="AJ11" s="100">
        <v>1497</v>
      </c>
      <c r="AK11" s="100">
        <v>168</v>
      </c>
      <c r="AL11" s="100">
        <v>51140</v>
      </c>
      <c r="AM11" s="107" t="s">
        <v>501</v>
      </c>
      <c r="AN11" s="100"/>
      <c r="AO11" s="100"/>
      <c r="AP11" s="98"/>
      <c r="AQ11" s="95"/>
      <c r="AR11" s="100">
        <v>561.01107128352726</v>
      </c>
      <c r="AS11" s="100">
        <v>646.14595730404528</v>
      </c>
      <c r="AT11" s="100">
        <v>6850</v>
      </c>
      <c r="AU11" s="100"/>
      <c r="AV11" s="100"/>
      <c r="AW11" s="95">
        <v>382</v>
      </c>
      <c r="AX11" s="102"/>
      <c r="AY11" s="99">
        <v>5720</v>
      </c>
      <c r="AZ11" s="103"/>
      <c r="BA11" s="106"/>
      <c r="BB11" s="100"/>
      <c r="BC11" s="100"/>
      <c r="BD11" s="100" t="s">
        <v>541</v>
      </c>
      <c r="BE11" s="100">
        <v>6000</v>
      </c>
      <c r="BF11" s="107"/>
      <c r="BG11" s="100"/>
      <c r="BH11" s="100">
        <v>1500</v>
      </c>
      <c r="BI11" s="100">
        <v>200</v>
      </c>
      <c r="BJ11" s="98">
        <v>67000</v>
      </c>
      <c r="BK11" s="108"/>
      <c r="BL11" s="100"/>
      <c r="BM11" s="100"/>
      <c r="BN11" s="100"/>
      <c r="BO11" s="100"/>
      <c r="BP11" s="102" t="s">
        <v>541</v>
      </c>
      <c r="BQ11" s="100">
        <v>6000</v>
      </c>
      <c r="BR11" s="100"/>
      <c r="BS11" s="100"/>
      <c r="BT11" s="98"/>
      <c r="BU11" s="95"/>
      <c r="BV11" s="100" t="s">
        <v>541</v>
      </c>
      <c r="BW11" s="100">
        <v>6000</v>
      </c>
      <c r="BX11" s="100"/>
      <c r="BY11" s="100"/>
      <c r="BZ11" s="100"/>
      <c r="CA11" s="100"/>
      <c r="CB11" s="100" t="s">
        <v>541</v>
      </c>
      <c r="CC11" s="98">
        <v>6000</v>
      </c>
      <c r="CD11" s="822"/>
      <c r="CE11" s="101">
        <f t="shared" si="0"/>
        <v>219510.15702858759</v>
      </c>
    </row>
    <row r="12" spans="1:83" s="410" customFormat="1" ht="14.25" customHeight="1" x14ac:dyDescent="0.4">
      <c r="A12" s="824" t="s">
        <v>489</v>
      </c>
      <c r="B12" s="825"/>
      <c r="C12" s="97"/>
      <c r="D12" s="100"/>
      <c r="E12" s="100"/>
      <c r="F12" s="100"/>
      <c r="G12" s="100"/>
      <c r="H12" s="100"/>
      <c r="I12" s="100"/>
      <c r="J12" s="100"/>
      <c r="K12" s="100"/>
      <c r="L12" s="102"/>
      <c r="M12" s="97"/>
      <c r="N12" s="100"/>
      <c r="O12" s="100"/>
      <c r="P12" s="100" t="s">
        <v>105</v>
      </c>
      <c r="Q12" s="100">
        <v>1400</v>
      </c>
      <c r="R12" s="100"/>
      <c r="S12" s="100"/>
      <c r="T12" s="100"/>
      <c r="U12" s="100">
        <v>23238</v>
      </c>
      <c r="V12" s="98"/>
      <c r="W12" s="95"/>
      <c r="X12" s="100"/>
      <c r="Y12" s="100"/>
      <c r="Z12" s="100"/>
      <c r="AA12" s="100"/>
      <c r="AB12" s="100"/>
      <c r="AC12" s="100"/>
      <c r="AD12" s="100"/>
      <c r="AE12" s="100"/>
      <c r="AF12" s="98">
        <v>12926</v>
      </c>
      <c r="AG12" s="95"/>
      <c r="AH12" s="100"/>
      <c r="AI12" s="100"/>
      <c r="AJ12" s="100" t="s">
        <v>106</v>
      </c>
      <c r="AK12" s="107" t="s">
        <v>107</v>
      </c>
      <c r="AL12" s="100"/>
      <c r="AM12" s="100"/>
      <c r="AN12" s="100"/>
      <c r="AO12" s="100"/>
      <c r="AP12" s="98"/>
      <c r="AQ12" s="95"/>
      <c r="AR12" s="100">
        <v>9151.4931003125384</v>
      </c>
      <c r="AS12" s="100">
        <v>10540.25592852224</v>
      </c>
      <c r="AT12" s="107" t="s">
        <v>500</v>
      </c>
      <c r="AU12" s="100"/>
      <c r="AV12" s="100"/>
      <c r="AW12" s="95" t="s">
        <v>108</v>
      </c>
      <c r="AX12" s="102"/>
      <c r="AY12" s="109" t="s">
        <v>544</v>
      </c>
      <c r="AZ12" s="98"/>
      <c r="BA12" s="95"/>
      <c r="BB12" s="100"/>
      <c r="BC12" s="100"/>
      <c r="BD12" s="100" t="s">
        <v>473</v>
      </c>
      <c r="BE12" s="100">
        <v>20000</v>
      </c>
      <c r="BF12" s="100"/>
      <c r="BG12" s="100"/>
      <c r="BH12" s="100" t="s">
        <v>547</v>
      </c>
      <c r="BI12" s="107" t="s">
        <v>109</v>
      </c>
      <c r="BJ12" s="98"/>
      <c r="BK12" s="95"/>
      <c r="BL12" s="100"/>
      <c r="BM12" s="100"/>
      <c r="BN12" s="100"/>
      <c r="BO12" s="100"/>
      <c r="BP12" s="102" t="s">
        <v>473</v>
      </c>
      <c r="BQ12" s="100">
        <v>20000</v>
      </c>
      <c r="BR12" s="100"/>
      <c r="BS12" s="100"/>
      <c r="BT12" s="98"/>
      <c r="BU12" s="95"/>
      <c r="BV12" s="100"/>
      <c r="BW12" s="100"/>
      <c r="BX12" s="100"/>
      <c r="BY12" s="100"/>
      <c r="BZ12" s="100"/>
      <c r="CA12" s="100"/>
      <c r="CB12" s="100" t="s">
        <v>473</v>
      </c>
      <c r="CC12" s="98">
        <v>20000</v>
      </c>
      <c r="CD12" s="822"/>
      <c r="CE12" s="101">
        <f t="shared" si="0"/>
        <v>117255.74902883478</v>
      </c>
    </row>
    <row r="13" spans="1:83" s="410" customFormat="1" ht="14.25" customHeight="1" x14ac:dyDescent="0.4">
      <c r="A13" s="824" t="s">
        <v>110</v>
      </c>
      <c r="B13" s="836"/>
      <c r="C13" s="95"/>
      <c r="D13" s="95"/>
      <c r="E13" s="95"/>
      <c r="F13" s="95"/>
      <c r="G13" s="95"/>
      <c r="H13" s="95"/>
      <c r="I13" s="95"/>
      <c r="J13" s="95"/>
      <c r="K13" s="95"/>
      <c r="L13" s="96"/>
      <c r="M13" s="97"/>
      <c r="N13" s="95"/>
      <c r="O13" s="95"/>
      <c r="P13" s="95"/>
      <c r="Q13" s="95"/>
      <c r="R13" s="95"/>
      <c r="S13" s="95"/>
      <c r="T13" s="95"/>
      <c r="U13" s="95">
        <v>7049</v>
      </c>
      <c r="V13" s="103" t="s">
        <v>111</v>
      </c>
      <c r="W13" s="95"/>
      <c r="X13" s="95"/>
      <c r="Y13" s="95"/>
      <c r="Z13" s="95"/>
      <c r="AA13" s="95"/>
      <c r="AB13" s="95"/>
      <c r="AC13" s="95"/>
      <c r="AD13" s="95"/>
      <c r="AE13" s="95"/>
      <c r="AF13" s="98">
        <v>7223</v>
      </c>
      <c r="AG13" s="108" t="s">
        <v>111</v>
      </c>
      <c r="AH13" s="95"/>
      <c r="AI13" s="95"/>
      <c r="AJ13" s="95"/>
      <c r="AK13" s="95"/>
      <c r="AL13" s="95"/>
      <c r="AM13" s="95"/>
      <c r="AN13" s="95"/>
      <c r="AO13" s="95"/>
      <c r="AP13" s="98"/>
      <c r="AQ13" s="95"/>
      <c r="AR13" s="108" t="s">
        <v>490</v>
      </c>
      <c r="AS13" s="95"/>
      <c r="AT13" s="95"/>
      <c r="AU13" s="95"/>
      <c r="AV13" s="95"/>
      <c r="AW13" s="95"/>
      <c r="AX13" s="96"/>
      <c r="AY13" s="99"/>
      <c r="AZ13" s="98"/>
      <c r="BA13" s="95"/>
      <c r="BB13" s="95"/>
      <c r="BC13" s="95"/>
      <c r="BD13" s="95"/>
      <c r="BE13" s="95">
        <v>0</v>
      </c>
      <c r="BF13" s="95"/>
      <c r="BG13" s="95"/>
      <c r="BH13" s="95" t="s">
        <v>546</v>
      </c>
      <c r="BI13" s="95"/>
      <c r="BJ13" s="98"/>
      <c r="BK13" s="95"/>
      <c r="BL13" s="95"/>
      <c r="BM13" s="95"/>
      <c r="BN13" s="95"/>
      <c r="BO13" s="95"/>
      <c r="BP13" s="95"/>
      <c r="BQ13" s="95">
        <v>0</v>
      </c>
      <c r="BR13" s="95"/>
      <c r="BS13" s="95"/>
      <c r="BT13" s="98"/>
      <c r="BU13" s="95"/>
      <c r="BV13" s="95"/>
      <c r="BW13" s="95"/>
      <c r="BX13" s="95"/>
      <c r="BY13" s="95"/>
      <c r="BZ13" s="100"/>
      <c r="CA13" s="100"/>
      <c r="CB13" s="95"/>
      <c r="CC13" s="95">
        <v>0</v>
      </c>
      <c r="CD13" s="822"/>
      <c r="CE13" s="101">
        <f t="shared" si="0"/>
        <v>14272</v>
      </c>
    </row>
    <row r="14" spans="1:83" s="410" customFormat="1" ht="14.25" customHeight="1" x14ac:dyDescent="0.4">
      <c r="A14" s="824" t="s">
        <v>112</v>
      </c>
      <c r="B14" s="825"/>
      <c r="C14" s="97"/>
      <c r="D14" s="100"/>
      <c r="E14" s="100"/>
      <c r="F14" s="100"/>
      <c r="G14" s="100"/>
      <c r="H14" s="100"/>
      <c r="I14" s="100"/>
      <c r="J14" s="100"/>
      <c r="K14" s="100"/>
      <c r="L14" s="102"/>
      <c r="M14" s="97"/>
      <c r="N14" s="100">
        <v>86600</v>
      </c>
      <c r="O14" s="107" t="s">
        <v>113</v>
      </c>
      <c r="P14" s="100"/>
      <c r="Q14" s="100"/>
      <c r="R14" s="100"/>
      <c r="S14" s="100"/>
      <c r="T14" s="100"/>
      <c r="U14" s="100">
        <v>100527</v>
      </c>
      <c r="V14" s="98">
        <v>1175</v>
      </c>
      <c r="W14" s="108" t="s">
        <v>536</v>
      </c>
      <c r="X14" s="100"/>
      <c r="Y14" s="100"/>
      <c r="Z14" s="100">
        <v>7807</v>
      </c>
      <c r="AA14" s="107" t="s">
        <v>535</v>
      </c>
      <c r="AB14" s="100"/>
      <c r="AC14" s="100"/>
      <c r="AD14" s="100"/>
      <c r="AE14" s="100"/>
      <c r="AF14" s="98">
        <v>59583</v>
      </c>
      <c r="AG14" s="108" t="s">
        <v>114</v>
      </c>
      <c r="AH14" s="100"/>
      <c r="AI14" s="100"/>
      <c r="AJ14" s="100"/>
      <c r="AK14" s="100"/>
      <c r="AL14" s="100"/>
      <c r="AM14" s="100"/>
      <c r="AN14" s="100"/>
      <c r="AO14" s="100"/>
      <c r="AP14" s="98"/>
      <c r="AQ14" s="95"/>
      <c r="AR14" s="100">
        <v>20812.799317535711</v>
      </c>
      <c r="AS14" s="100">
        <v>23971.195627990746</v>
      </c>
      <c r="AT14" s="107" t="s">
        <v>474</v>
      </c>
      <c r="AU14" s="100"/>
      <c r="AV14" s="100"/>
      <c r="AW14" s="95"/>
      <c r="AX14" s="102"/>
      <c r="AY14" s="99"/>
      <c r="AZ14" s="98"/>
      <c r="BA14" s="95"/>
      <c r="BB14" s="100"/>
      <c r="BC14" s="100"/>
      <c r="BD14" s="100"/>
      <c r="BE14" s="100">
        <v>45000</v>
      </c>
      <c r="BF14" s="107" t="s">
        <v>484</v>
      </c>
      <c r="BG14" s="100"/>
      <c r="BH14" s="100"/>
      <c r="BI14" s="100"/>
      <c r="BJ14" s="98"/>
      <c r="BK14" s="95"/>
      <c r="BL14" s="100"/>
      <c r="BM14" s="100"/>
      <c r="BN14" s="100"/>
      <c r="BO14" s="100"/>
      <c r="BP14" s="102"/>
      <c r="BQ14" s="100">
        <v>45000</v>
      </c>
      <c r="BR14" s="107" t="s">
        <v>484</v>
      </c>
      <c r="BS14" s="100"/>
      <c r="BT14" s="98"/>
      <c r="BU14" s="95"/>
      <c r="BV14" s="100"/>
      <c r="BW14" s="100"/>
      <c r="BX14" s="100"/>
      <c r="BY14" s="100"/>
      <c r="BZ14" s="100"/>
      <c r="CA14" s="100"/>
      <c r="CB14" s="100" t="s">
        <v>485</v>
      </c>
      <c r="CC14" s="98">
        <v>45000</v>
      </c>
      <c r="CD14" s="822"/>
      <c r="CE14" s="101">
        <f t="shared" si="0"/>
        <v>435475.99494552647</v>
      </c>
    </row>
    <row r="15" spans="1:83" s="410" customFormat="1" ht="14.25" customHeight="1" x14ac:dyDescent="0.4">
      <c r="A15" s="824" t="s">
        <v>115</v>
      </c>
      <c r="B15" s="825"/>
      <c r="C15" s="97"/>
      <c r="D15" s="100"/>
      <c r="E15" s="100"/>
      <c r="F15" s="100"/>
      <c r="G15" s="100"/>
      <c r="H15" s="411"/>
      <c r="I15" s="100"/>
      <c r="J15" s="100"/>
      <c r="K15" s="100"/>
      <c r="L15" s="102"/>
      <c r="M15" s="97"/>
      <c r="N15" s="100">
        <v>14700</v>
      </c>
      <c r="O15" s="100"/>
      <c r="P15" s="100"/>
      <c r="Q15" s="411"/>
      <c r="R15" s="100"/>
      <c r="S15" s="100"/>
      <c r="T15" s="100"/>
      <c r="U15" s="100">
        <v>6757</v>
      </c>
      <c r="V15" s="103"/>
      <c r="W15" s="95"/>
      <c r="X15" s="100"/>
      <c r="Y15" s="100"/>
      <c r="Z15" s="100"/>
      <c r="AA15" s="100"/>
      <c r="AB15" s="95"/>
      <c r="AC15" s="100"/>
      <c r="AD15" s="100"/>
      <c r="AE15" s="100"/>
      <c r="AF15" s="98">
        <v>20379</v>
      </c>
      <c r="AG15" s="108" t="s">
        <v>116</v>
      </c>
      <c r="AH15" s="100"/>
      <c r="AI15" s="100"/>
      <c r="AJ15" s="100"/>
      <c r="AK15" s="100"/>
      <c r="AL15" s="100"/>
      <c r="AM15" s="100"/>
      <c r="AN15" s="100"/>
      <c r="AO15" s="100"/>
      <c r="AP15" s="98"/>
      <c r="AQ15" s="95"/>
      <c r="AR15" s="100">
        <v>13962.772831211483</v>
      </c>
      <c r="AS15" s="100">
        <v>16081.659844966716</v>
      </c>
      <c r="AT15" s="107" t="s">
        <v>475</v>
      </c>
      <c r="AU15" s="100"/>
      <c r="AV15" s="100"/>
      <c r="AW15" s="95"/>
      <c r="AX15" s="102"/>
      <c r="AY15" s="99"/>
      <c r="AZ15" s="98"/>
      <c r="BA15" s="95"/>
      <c r="BB15" s="100"/>
      <c r="BC15" s="100"/>
      <c r="BD15" s="100"/>
      <c r="BE15" s="100">
        <v>30000</v>
      </c>
      <c r="BF15" s="107" t="s">
        <v>476</v>
      </c>
      <c r="BG15" s="100"/>
      <c r="BH15" s="100"/>
      <c r="BI15" s="100"/>
      <c r="BJ15" s="98"/>
      <c r="BK15" s="95"/>
      <c r="BL15" s="100"/>
      <c r="BM15" s="100"/>
      <c r="BN15" s="100"/>
      <c r="BO15" s="100"/>
      <c r="BP15" s="102"/>
      <c r="BQ15" s="100">
        <v>30000</v>
      </c>
      <c r="BR15" s="107" t="s">
        <v>476</v>
      </c>
      <c r="BS15" s="100"/>
      <c r="BT15" s="98"/>
      <c r="BU15" s="95"/>
      <c r="BV15" s="100"/>
      <c r="BW15" s="100"/>
      <c r="BX15" s="100"/>
      <c r="BY15" s="100"/>
      <c r="BZ15" s="100"/>
      <c r="CA15" s="100"/>
      <c r="CB15" s="100" t="s">
        <v>477</v>
      </c>
      <c r="CC15" s="98">
        <v>30000</v>
      </c>
      <c r="CD15" s="823"/>
      <c r="CE15" s="101">
        <f t="shared" si="0"/>
        <v>161880.4326761782</v>
      </c>
    </row>
    <row r="16" spans="1:83" s="410" customFormat="1" ht="14.25" customHeight="1" x14ac:dyDescent="0.4">
      <c r="A16" s="816" t="s">
        <v>117</v>
      </c>
      <c r="B16" s="817"/>
      <c r="C16" s="110"/>
      <c r="D16" s="111"/>
      <c r="E16" s="111"/>
      <c r="F16" s="111"/>
      <c r="G16" s="111"/>
      <c r="H16" s="111"/>
      <c r="I16" s="111"/>
      <c r="J16" s="111"/>
      <c r="K16" s="111"/>
      <c r="L16" s="112"/>
      <c r="M16" s="110"/>
      <c r="N16" s="111">
        <v>100</v>
      </c>
      <c r="O16" s="113" t="s">
        <v>118</v>
      </c>
      <c r="P16" s="111"/>
      <c r="Q16" s="111"/>
      <c r="R16" s="111"/>
      <c r="S16" s="111"/>
      <c r="T16" s="111" t="s">
        <v>119</v>
      </c>
      <c r="U16" s="114">
        <v>420</v>
      </c>
      <c r="V16" s="114">
        <v>8250</v>
      </c>
      <c r="W16" s="115"/>
      <c r="X16" s="111" t="s">
        <v>120</v>
      </c>
      <c r="Y16" s="111">
        <v>67</v>
      </c>
      <c r="Z16" s="111"/>
      <c r="AA16" s="113"/>
      <c r="AB16" s="111">
        <v>788</v>
      </c>
      <c r="AC16" s="111"/>
      <c r="AD16" s="111">
        <v>5004</v>
      </c>
      <c r="AE16" s="113"/>
      <c r="AF16" s="114">
        <v>263</v>
      </c>
      <c r="AG16" s="115" t="s">
        <v>121</v>
      </c>
      <c r="AH16" s="111"/>
      <c r="AI16" s="111">
        <v>1189</v>
      </c>
      <c r="AJ16" s="111" t="s">
        <v>122</v>
      </c>
      <c r="AK16" s="111"/>
      <c r="AL16" s="115"/>
      <c r="AM16" s="111"/>
      <c r="AN16" s="111"/>
      <c r="AO16" s="111"/>
      <c r="AP16" s="114"/>
      <c r="AQ16" s="116" t="s">
        <v>478</v>
      </c>
      <c r="AR16" s="111">
        <v>10021.974952766055</v>
      </c>
      <c r="AS16" s="111">
        <v>11542.83566118694</v>
      </c>
      <c r="AT16" s="111"/>
      <c r="AU16" s="117" t="s">
        <v>123</v>
      </c>
      <c r="AV16" s="111">
        <v>12960</v>
      </c>
      <c r="AW16" s="116"/>
      <c r="AX16" s="112"/>
      <c r="AY16" s="118"/>
      <c r="AZ16" s="114"/>
      <c r="BA16" s="116"/>
      <c r="BB16" s="113"/>
      <c r="BC16" s="111"/>
      <c r="BD16" s="111"/>
      <c r="BE16" s="111">
        <v>7000</v>
      </c>
      <c r="BF16" s="113"/>
      <c r="BG16" s="111"/>
      <c r="BH16" s="111"/>
      <c r="BI16" s="111"/>
      <c r="BJ16" s="114"/>
      <c r="BK16" s="116"/>
      <c r="BL16" s="111"/>
      <c r="BM16" s="111"/>
      <c r="BN16" s="111"/>
      <c r="BO16" s="111"/>
      <c r="BP16" s="112" t="s">
        <v>479</v>
      </c>
      <c r="BQ16" s="111">
        <v>22000</v>
      </c>
      <c r="BR16" s="111"/>
      <c r="BS16" s="111"/>
      <c r="BT16" s="114"/>
      <c r="BU16" s="116"/>
      <c r="BV16" s="111"/>
      <c r="BW16" s="111"/>
      <c r="BX16" s="111"/>
      <c r="BY16" s="111"/>
      <c r="BZ16" s="111"/>
      <c r="CA16" s="111"/>
      <c r="CB16" s="111" t="s">
        <v>480</v>
      </c>
      <c r="CC16" s="114">
        <v>7000</v>
      </c>
      <c r="CD16" s="790">
        <f>+SUM(CE16:CE23)</f>
        <v>111014.81061395298</v>
      </c>
      <c r="CE16" s="119">
        <f t="shared" si="0"/>
        <v>86605.810613952985</v>
      </c>
    </row>
    <row r="17" spans="1:88" s="410" customFormat="1" ht="14.25" customHeight="1" x14ac:dyDescent="0.15">
      <c r="A17" s="818"/>
      <c r="B17" s="819"/>
      <c r="C17" s="120" ph="1"/>
      <c r="D17" s="120" ph="1"/>
      <c r="E17" s="120" ph="1"/>
      <c r="F17" s="120" ph="1"/>
      <c r="G17" s="120" ph="1"/>
      <c r="H17" s="120" ph="1"/>
      <c r="I17" s="120" ph="1"/>
      <c r="J17" s="120" ph="1"/>
      <c r="K17" s="120" ph="1"/>
      <c r="L17" s="121" ph="1"/>
      <c r="M17" s="122" ph="1"/>
      <c r="N17" s="120" ph="1">
        <v>845</v>
      </c>
      <c r="O17" s="123" t="s">
        <v>124</v>
      </c>
      <c r="P17" s="120" ph="1"/>
      <c r="Q17" s="120" ph="1"/>
      <c r="R17" s="120" ph="1"/>
      <c r="S17" s="120" ph="1"/>
      <c r="T17" s="120" t="s">
        <v>125</v>
      </c>
      <c r="U17" s="120" ph="1">
        <v>273</v>
      </c>
      <c r="V17" s="152" t="s">
        <v>537</v>
      </c>
      <c r="W17" s="123"/>
      <c r="X17" s="120" ph="1"/>
      <c r="Y17" s="120" ph="1"/>
      <c r="Z17" s="120"/>
      <c r="AA17" s="120" ph="1"/>
      <c r="AB17" s="120" t="s">
        <v>126</v>
      </c>
      <c r="AC17" s="120" ph="1"/>
      <c r="AD17" s="123" t="s">
        <v>127</v>
      </c>
      <c r="AE17" s="120" ph="1"/>
      <c r="AF17" s="124" ph="1">
        <v>463</v>
      </c>
      <c r="AG17" s="123" t="s">
        <v>128</v>
      </c>
      <c r="AH17" s="120"/>
      <c r="AI17" s="120" ph="1"/>
      <c r="AJ17" s="120" ph="1"/>
      <c r="AK17" s="120" ph="1"/>
      <c r="AL17" s="120" ph="1"/>
      <c r="AM17" s="120" ph="1"/>
      <c r="AN17" s="120" ph="1"/>
      <c r="AO17" s="120" ph="1"/>
      <c r="AP17" s="124" ph="1"/>
      <c r="AQ17" s="120" ph="1"/>
      <c r="AR17" s="120" ph="1">
        <v>0</v>
      </c>
      <c r="AS17" s="120" ph="1">
        <v>0</v>
      </c>
      <c r="AT17" s="120" ph="1"/>
      <c r="AU17" s="120" ph="1"/>
      <c r="AV17" s="120" ph="1"/>
      <c r="AW17" s="120" ph="1"/>
      <c r="AX17" s="121" ph="1"/>
      <c r="AY17" s="125" ph="1"/>
      <c r="AZ17" s="124" ph="1"/>
      <c r="BA17" s="120"/>
      <c r="BB17" s="120" ph="1"/>
      <c r="BC17" s="120" ph="1"/>
      <c r="BD17" s="120" ph="1"/>
      <c r="BE17" s="123" t="s">
        <v>481</v>
      </c>
      <c r="BF17" s="120" ph="1"/>
      <c r="BG17" s="120" ph="1"/>
      <c r="BH17" s="120" ph="1"/>
      <c r="BI17" s="120" ph="1"/>
      <c r="BJ17" s="124" ph="1"/>
      <c r="BK17" s="120" ph="1"/>
      <c r="BL17" s="120" ph="1"/>
      <c r="BM17" s="120" ph="1"/>
      <c r="BN17" s="120" ph="1"/>
      <c r="BO17" s="120" ph="1"/>
      <c r="BP17" s="120" ph="1"/>
      <c r="BQ17" s="120" ph="1">
        <v>0</v>
      </c>
      <c r="BR17" s="120" ph="1"/>
      <c r="BS17" s="120" ph="1"/>
      <c r="BT17" s="124" ph="1"/>
      <c r="BU17" s="120" ph="1"/>
      <c r="BV17" s="120" ph="1"/>
      <c r="BW17" s="120" ph="1"/>
      <c r="BX17" s="120" ph="1"/>
      <c r="BY17" s="120" ph="1"/>
      <c r="BZ17" s="126" ph="1"/>
      <c r="CA17" s="126" ph="1"/>
      <c r="CB17" s="120" ph="1"/>
      <c r="CC17" s="120" ph="1">
        <v>0</v>
      </c>
      <c r="CD17" s="822"/>
      <c r="CE17" s="127">
        <f t="shared" si="0"/>
        <v>1581</v>
      </c>
      <c r="CI17" s="410" ph="1"/>
      <c r="CJ17" s="410" ph="1"/>
    </row>
    <row r="18" spans="1:88" s="410" customFormat="1" ht="14.25" customHeight="1" x14ac:dyDescent="0.15">
      <c r="A18" s="818"/>
      <c r="B18" s="819"/>
      <c r="C18" s="120" ph="1"/>
      <c r="D18" s="120" ph="1"/>
      <c r="E18" s="120" ph="1"/>
      <c r="F18" s="120" ph="1"/>
      <c r="G18" s="120" ph="1"/>
      <c r="H18" s="120" ph="1"/>
      <c r="I18" s="120" ph="1"/>
      <c r="J18" s="120" ph="1"/>
      <c r="K18" s="120" ph="1"/>
      <c r="L18" s="121" ph="1"/>
      <c r="M18" s="122" ph="1"/>
      <c r="N18" s="120" ph="1">
        <v>4022</v>
      </c>
      <c r="O18" s="123" t="s">
        <v>129</v>
      </c>
      <c r="P18" s="120" ph="1"/>
      <c r="Q18" s="120" ph="1"/>
      <c r="R18" s="120" ph="1"/>
      <c r="S18" s="120" ph="1"/>
      <c r="T18" s="120" t="s">
        <v>130</v>
      </c>
      <c r="U18" s="120" ph="1">
        <v>238</v>
      </c>
      <c r="V18" s="124"/>
      <c r="W18" s="123"/>
      <c r="X18" s="120" ph="1"/>
      <c r="Y18" s="120" ph="1"/>
      <c r="Z18" s="120" ph="1"/>
      <c r="AA18" s="120" ph="1"/>
      <c r="AB18" s="120" ph="1"/>
      <c r="AC18" s="120" ph="1"/>
      <c r="AD18" s="120" ph="1"/>
      <c r="AE18" s="120" ph="1"/>
      <c r="AF18" s="124" ph="1">
        <v>541</v>
      </c>
      <c r="AG18" s="123" t="s">
        <v>131</v>
      </c>
      <c r="AH18" s="120"/>
      <c r="AI18" s="120" ph="1"/>
      <c r="AJ18" s="120" ph="1"/>
      <c r="AK18" s="120" ph="1"/>
      <c r="AL18" s="120" ph="1"/>
      <c r="AM18" s="120" ph="1"/>
      <c r="AN18" s="120" ph="1"/>
      <c r="AO18" s="120" ph="1"/>
      <c r="AP18" s="124" ph="1"/>
      <c r="AQ18" s="120" ph="1"/>
      <c r="AR18" s="120" ph="1">
        <v>0</v>
      </c>
      <c r="AS18" s="120" ph="1">
        <v>0</v>
      </c>
      <c r="AT18" s="120" ph="1"/>
      <c r="AU18" s="120" ph="1"/>
      <c r="AV18" s="120" ph="1"/>
      <c r="AW18" s="120" ph="1"/>
      <c r="AX18" s="121" ph="1"/>
      <c r="AY18" s="125" ph="1"/>
      <c r="AZ18" s="124" ph="1"/>
      <c r="BA18" s="120" ph="1"/>
      <c r="BB18" s="120" ph="1"/>
      <c r="BC18" s="120" ph="1"/>
      <c r="BD18" s="120" ph="1"/>
      <c r="BE18" s="120" ph="1">
        <v>0</v>
      </c>
      <c r="BF18" s="120" ph="1"/>
      <c r="BG18" s="120" ph="1"/>
      <c r="BH18" s="120" ph="1"/>
      <c r="BI18" s="120" ph="1"/>
      <c r="BJ18" s="124" ph="1"/>
      <c r="BK18" s="120" ph="1"/>
      <c r="BL18" s="120" ph="1"/>
      <c r="BM18" s="120" ph="1"/>
      <c r="BN18" s="120" ph="1"/>
      <c r="BO18" s="120" ph="1"/>
      <c r="BP18" s="120" ph="1"/>
      <c r="BQ18" s="120" ph="1">
        <v>0</v>
      </c>
      <c r="BR18" s="120" ph="1"/>
      <c r="BS18" s="120" ph="1"/>
      <c r="BT18" s="124" ph="1"/>
      <c r="BU18" s="120" ph="1"/>
      <c r="BV18" s="120" ph="1"/>
      <c r="BW18" s="120" ph="1"/>
      <c r="BX18" s="120" ph="1"/>
      <c r="BY18" s="120" ph="1"/>
      <c r="BZ18" s="126" ph="1"/>
      <c r="CA18" s="126" ph="1"/>
      <c r="CB18" s="120" ph="1"/>
      <c r="CC18" s="120" ph="1">
        <v>0</v>
      </c>
      <c r="CD18" s="822"/>
      <c r="CE18" s="127">
        <f t="shared" si="0"/>
        <v>4801</v>
      </c>
      <c r="CI18" s="410" ph="1"/>
      <c r="CJ18" s="410" ph="1"/>
    </row>
    <row r="19" spans="1:88" s="410" customFormat="1" ht="14.25" customHeight="1" x14ac:dyDescent="0.15">
      <c r="A19" s="818"/>
      <c r="B19" s="819"/>
      <c r="C19" s="120" ph="1"/>
      <c r="D19" s="120" ph="1"/>
      <c r="E19" s="120" ph="1"/>
      <c r="F19" s="120" ph="1"/>
      <c r="G19" s="120" ph="1"/>
      <c r="H19" s="120" ph="1"/>
      <c r="I19" s="120" ph="1"/>
      <c r="J19" s="120" ph="1"/>
      <c r="K19" s="120" ph="1"/>
      <c r="L19" s="121" ph="1"/>
      <c r="M19" s="122" ph="1"/>
      <c r="N19" s="120" ph="1">
        <v>2000</v>
      </c>
      <c r="O19" s="123" t="s">
        <v>132</v>
      </c>
      <c r="P19" s="120" ph="1"/>
      <c r="Q19" s="120" ph="1"/>
      <c r="R19" s="120" ph="1"/>
      <c r="S19" s="120" ph="1"/>
      <c r="T19" s="120" ph="1"/>
      <c r="U19" s="120" ph="1"/>
      <c r="V19" s="124" ph="1"/>
      <c r="W19" s="120" ph="1"/>
      <c r="X19" s="120" ph="1"/>
      <c r="Y19" s="120" ph="1"/>
      <c r="Z19" s="120" ph="1"/>
      <c r="AA19" s="120" ph="1"/>
      <c r="AB19" s="120" ph="1"/>
      <c r="AC19" s="120" ph="1"/>
      <c r="AD19" s="120" ph="1"/>
      <c r="AE19" s="120" ph="1"/>
      <c r="AF19" s="124" ph="1">
        <v>387</v>
      </c>
      <c r="AG19" s="123" t="s">
        <v>133</v>
      </c>
      <c r="AH19" s="120"/>
      <c r="AI19" s="120" ph="1"/>
      <c r="AJ19" s="120" ph="1"/>
      <c r="AK19" s="120" ph="1"/>
      <c r="AL19" s="120" ph="1"/>
      <c r="AM19" s="120" ph="1"/>
      <c r="AN19" s="120" ph="1"/>
      <c r="AO19" s="120" ph="1"/>
      <c r="AP19" s="124" ph="1"/>
      <c r="AQ19" s="120" ph="1"/>
      <c r="AR19" s="120" ph="1">
        <v>0</v>
      </c>
      <c r="AS19" s="120" ph="1">
        <v>0</v>
      </c>
      <c r="AT19" s="120" ph="1"/>
      <c r="AU19" s="120" ph="1"/>
      <c r="AV19" s="120" ph="1"/>
      <c r="AW19" s="120" ph="1"/>
      <c r="AX19" s="121" ph="1"/>
      <c r="AY19" s="125" ph="1"/>
      <c r="AZ19" s="124" ph="1"/>
      <c r="BA19" s="120" ph="1"/>
      <c r="BB19" s="120" ph="1"/>
      <c r="BC19" s="120" ph="1"/>
      <c r="BD19" s="120" ph="1"/>
      <c r="BE19" s="120" ph="1">
        <v>0</v>
      </c>
      <c r="BF19" s="120" ph="1"/>
      <c r="BG19" s="120" ph="1"/>
      <c r="BH19" s="120" ph="1"/>
      <c r="BI19" s="120" ph="1"/>
      <c r="BJ19" s="124" ph="1"/>
      <c r="BK19" s="120" ph="1"/>
      <c r="BL19" s="120" ph="1"/>
      <c r="BM19" s="120" ph="1"/>
      <c r="BN19" s="120" ph="1"/>
      <c r="BO19" s="120" ph="1"/>
      <c r="BP19" s="120" ph="1"/>
      <c r="BQ19" s="120" ph="1">
        <v>0</v>
      </c>
      <c r="BR19" s="120" ph="1"/>
      <c r="BS19" s="120" ph="1"/>
      <c r="BT19" s="124" ph="1"/>
      <c r="BU19" s="120" ph="1"/>
      <c r="BV19" s="120" ph="1"/>
      <c r="BW19" s="120" ph="1"/>
      <c r="BX19" s="120" ph="1"/>
      <c r="BY19" s="120" ph="1"/>
      <c r="BZ19" s="126" ph="1"/>
      <c r="CA19" s="126" ph="1"/>
      <c r="CB19" s="120" ph="1"/>
      <c r="CC19" s="120" ph="1">
        <v>0</v>
      </c>
      <c r="CD19" s="822"/>
      <c r="CE19" s="127">
        <f t="shared" si="0"/>
        <v>2387</v>
      </c>
      <c r="CI19" s="410" ph="1"/>
      <c r="CJ19" s="410" ph="1"/>
    </row>
    <row r="20" spans="1:88" s="410" customFormat="1" ht="14.25" customHeight="1" x14ac:dyDescent="0.15">
      <c r="A20" s="818"/>
      <c r="B20" s="819"/>
      <c r="C20" s="120" ph="1"/>
      <c r="D20" s="120" ph="1"/>
      <c r="E20" s="120" ph="1"/>
      <c r="F20" s="120" ph="1"/>
      <c r="G20" s="120" ph="1"/>
      <c r="H20" s="120" ph="1"/>
      <c r="I20" s="120" ph="1"/>
      <c r="J20" s="120" ph="1"/>
      <c r="K20" s="120" ph="1"/>
      <c r="L20" s="121" ph="1"/>
      <c r="M20" s="122" ph="1"/>
      <c r="N20" s="120" ph="1">
        <v>1163</v>
      </c>
      <c r="O20" s="123" t="s">
        <v>121</v>
      </c>
      <c r="P20" s="120" ph="1"/>
      <c r="Q20" s="120"/>
      <c r="R20" s="120" ph="1"/>
      <c r="S20" s="120" ph="1"/>
      <c r="T20" s="120" ph="1"/>
      <c r="U20" s="120" ph="1"/>
      <c r="V20" s="124" ph="1"/>
      <c r="W20" s="120" ph="1"/>
      <c r="X20" s="120" ph="1"/>
      <c r="Y20" s="120" ph="1"/>
      <c r="Z20" s="120" ph="1"/>
      <c r="AA20" s="120" ph="1"/>
      <c r="AB20" s="120" ph="1"/>
      <c r="AC20" s="120" ph="1"/>
      <c r="AD20" s="120" ph="1"/>
      <c r="AE20" s="120" ph="1"/>
      <c r="AF20" s="124" ph="1">
        <v>112</v>
      </c>
      <c r="AG20" s="123" t="s">
        <v>134</v>
      </c>
      <c r="AH20" s="120"/>
      <c r="AI20" s="120" ph="1"/>
      <c r="AJ20" s="120" ph="1"/>
      <c r="AK20" s="120" ph="1"/>
      <c r="AL20" s="120" ph="1"/>
      <c r="AM20" s="120" ph="1"/>
      <c r="AN20" s="120" ph="1"/>
      <c r="AO20" s="120" ph="1"/>
      <c r="AP20" s="124" ph="1"/>
      <c r="AQ20" s="120" ph="1"/>
      <c r="AR20" s="120" ph="1">
        <v>0</v>
      </c>
      <c r="AS20" s="120" ph="1">
        <v>0</v>
      </c>
      <c r="AT20" s="120" ph="1"/>
      <c r="AU20" s="120" ph="1"/>
      <c r="AV20" s="120" ph="1"/>
      <c r="AW20" s="120" ph="1"/>
      <c r="AX20" s="121" ph="1"/>
      <c r="AY20" s="125" ph="1"/>
      <c r="AZ20" s="124" ph="1"/>
      <c r="BA20" s="120" ph="1"/>
      <c r="BB20" s="120" ph="1"/>
      <c r="BC20" s="120" ph="1"/>
      <c r="BD20" s="120" ph="1"/>
      <c r="BE20" s="120" ph="1">
        <v>0</v>
      </c>
      <c r="BF20" s="120" ph="1"/>
      <c r="BG20" s="120" ph="1"/>
      <c r="BH20" s="120" ph="1"/>
      <c r="BI20" s="120" ph="1"/>
      <c r="BJ20" s="124" ph="1"/>
      <c r="BK20" s="120" ph="1"/>
      <c r="BL20" s="120" ph="1"/>
      <c r="BM20" s="120" ph="1"/>
      <c r="BN20" s="120" ph="1"/>
      <c r="BO20" s="120" ph="1"/>
      <c r="BP20" s="120" ph="1"/>
      <c r="BQ20" s="120" ph="1">
        <v>0</v>
      </c>
      <c r="BR20" s="120" ph="1"/>
      <c r="BS20" s="120" ph="1"/>
      <c r="BT20" s="124" ph="1"/>
      <c r="BU20" s="120" ph="1"/>
      <c r="BV20" s="120" ph="1"/>
      <c r="BW20" s="120" ph="1"/>
      <c r="BX20" s="120" ph="1"/>
      <c r="BY20" s="120" ph="1"/>
      <c r="BZ20" s="126" ph="1"/>
      <c r="CA20" s="126" ph="1"/>
      <c r="CB20" s="120" ph="1"/>
      <c r="CC20" s="120" ph="1">
        <v>0</v>
      </c>
      <c r="CD20" s="822"/>
      <c r="CE20" s="127">
        <f t="shared" si="0"/>
        <v>1275</v>
      </c>
      <c r="CI20" s="410" ph="1"/>
      <c r="CJ20" s="410" ph="1"/>
    </row>
    <row r="21" spans="1:88" s="410" customFormat="1" ht="14.25" customHeight="1" x14ac:dyDescent="0.15">
      <c r="A21" s="818"/>
      <c r="B21" s="819"/>
      <c r="C21" s="120" ph="1"/>
      <c r="D21" s="120" ph="1"/>
      <c r="E21" s="120" ph="1"/>
      <c r="F21" s="120" ph="1"/>
      <c r="G21" s="120" ph="1"/>
      <c r="H21" s="120" ph="1"/>
      <c r="I21" s="120" ph="1"/>
      <c r="J21" s="120" ph="1"/>
      <c r="K21" s="120" ph="1"/>
      <c r="L21" s="121" ph="1"/>
      <c r="M21" s="122" ph="1"/>
      <c r="N21" s="120">
        <v>11645</v>
      </c>
      <c r="O21" s="123" t="s">
        <v>135</v>
      </c>
      <c r="P21" s="120" ph="1"/>
      <c r="Q21" s="120" ph="1"/>
      <c r="R21" s="120" ph="1"/>
      <c r="S21" s="120" ph="1"/>
      <c r="T21" s="120" ph="1"/>
      <c r="U21" s="120" ph="1"/>
      <c r="V21" s="124" ph="1"/>
      <c r="W21" s="120" ph="1"/>
      <c r="X21" s="120" ph="1"/>
      <c r="Y21" s="120" ph="1"/>
      <c r="Z21" s="120" ph="1"/>
      <c r="AA21" s="120" ph="1"/>
      <c r="AB21" s="120" ph="1"/>
      <c r="AC21" s="120" ph="1"/>
      <c r="AD21" s="120" ph="1"/>
      <c r="AE21" s="120" ph="1"/>
      <c r="AF21" s="124" ph="1">
        <v>105</v>
      </c>
      <c r="AG21" s="123" t="s">
        <v>136</v>
      </c>
      <c r="AH21" s="120"/>
      <c r="AI21" s="120" ph="1"/>
      <c r="AJ21" s="120" ph="1"/>
      <c r="AK21" s="120" ph="1"/>
      <c r="AL21" s="120" ph="1"/>
      <c r="AM21" s="120" ph="1"/>
      <c r="AN21" s="120" ph="1"/>
      <c r="AO21" s="120" ph="1"/>
      <c r="AP21" s="124" ph="1"/>
      <c r="AQ21" s="120" ph="1"/>
      <c r="AR21" s="120" ph="1">
        <v>0</v>
      </c>
      <c r="AS21" s="120" ph="1">
        <v>0</v>
      </c>
      <c r="AT21" s="120" ph="1"/>
      <c r="AU21" s="120" ph="1"/>
      <c r="AV21" s="120" ph="1"/>
      <c r="AW21" s="120" ph="1"/>
      <c r="AX21" s="121" ph="1"/>
      <c r="AY21" s="125" ph="1"/>
      <c r="AZ21" s="124" ph="1"/>
      <c r="BA21" s="120" ph="1"/>
      <c r="BB21" s="120" ph="1"/>
      <c r="BC21" s="120" ph="1"/>
      <c r="BD21" s="120" ph="1"/>
      <c r="BE21" s="120" ph="1">
        <v>0</v>
      </c>
      <c r="BF21" s="120" ph="1"/>
      <c r="BG21" s="120" ph="1"/>
      <c r="BH21" s="120" ph="1"/>
      <c r="BI21" s="120" ph="1"/>
      <c r="BJ21" s="124" ph="1"/>
      <c r="BK21" s="120" ph="1"/>
      <c r="BL21" s="120" ph="1"/>
      <c r="BM21" s="120" ph="1"/>
      <c r="BN21" s="120" ph="1"/>
      <c r="BO21" s="120" ph="1"/>
      <c r="BP21" s="120" ph="1"/>
      <c r="BQ21" s="120" ph="1">
        <v>0</v>
      </c>
      <c r="BR21" s="120" ph="1"/>
      <c r="BS21" s="120" ph="1"/>
      <c r="BT21" s="124" ph="1"/>
      <c r="BU21" s="120" ph="1"/>
      <c r="BV21" s="120" ph="1"/>
      <c r="BW21" s="120" ph="1"/>
      <c r="BX21" s="120" ph="1"/>
      <c r="BY21" s="120" ph="1"/>
      <c r="BZ21" s="126" ph="1"/>
      <c r="CA21" s="126" ph="1"/>
      <c r="CB21" s="120" ph="1"/>
      <c r="CC21" s="120" ph="1">
        <v>0</v>
      </c>
      <c r="CD21" s="822"/>
      <c r="CE21" s="127">
        <f t="shared" si="0"/>
        <v>11750</v>
      </c>
      <c r="CI21" s="410" ph="1"/>
      <c r="CJ21" s="410" ph="1"/>
    </row>
    <row r="22" spans="1:88" s="410" customFormat="1" ht="14.25" customHeight="1" x14ac:dyDescent="0.15">
      <c r="A22" s="818"/>
      <c r="B22" s="819"/>
      <c r="C22" s="168"/>
      <c r="D22" s="168"/>
      <c r="E22" s="168"/>
      <c r="F22" s="168"/>
      <c r="G22" s="168"/>
      <c r="H22" s="168"/>
      <c r="I22" s="168"/>
      <c r="J22" s="168"/>
      <c r="K22" s="233" ph="1"/>
      <c r="L22" s="169"/>
      <c r="M22" s="134"/>
      <c r="N22" s="168">
        <v>1900</v>
      </c>
      <c r="O22" s="171" t="s">
        <v>137</v>
      </c>
      <c r="P22" s="168"/>
      <c r="Q22" s="168"/>
      <c r="R22" s="168"/>
      <c r="S22" s="168"/>
      <c r="T22" s="168"/>
      <c r="U22" s="168"/>
      <c r="V22" s="170"/>
      <c r="W22" s="168"/>
      <c r="X22" s="168"/>
      <c r="Y22" s="168"/>
      <c r="Z22" s="168"/>
      <c r="AA22" s="168"/>
      <c r="AB22" s="168"/>
      <c r="AC22" s="168"/>
      <c r="AD22" s="168"/>
      <c r="AE22" s="168" t="s">
        <v>138</v>
      </c>
      <c r="AF22" s="170">
        <v>390</v>
      </c>
      <c r="AG22" s="171" t="s">
        <v>139</v>
      </c>
      <c r="AH22" s="168"/>
      <c r="AI22" s="168"/>
      <c r="AJ22" s="168"/>
      <c r="AK22" s="168"/>
      <c r="AL22" s="168"/>
      <c r="AM22" s="168"/>
      <c r="AN22" s="168"/>
      <c r="AO22" s="168"/>
      <c r="AP22" s="170"/>
      <c r="AQ22" s="168"/>
      <c r="AR22" s="168">
        <v>0</v>
      </c>
      <c r="AS22" s="168">
        <v>0</v>
      </c>
      <c r="AT22" s="168"/>
      <c r="AU22" s="168"/>
      <c r="AV22" s="168"/>
      <c r="AW22" s="168"/>
      <c r="AX22" s="169"/>
      <c r="AY22" s="404"/>
      <c r="AZ22" s="170"/>
      <c r="BA22" s="168"/>
      <c r="BB22" s="168"/>
      <c r="BC22" s="168"/>
      <c r="BD22" s="168"/>
      <c r="BE22" s="168">
        <v>0</v>
      </c>
      <c r="BF22" s="168"/>
      <c r="BG22" s="168"/>
      <c r="BH22" s="168"/>
      <c r="BI22" s="168"/>
      <c r="BJ22" s="170"/>
      <c r="BK22" s="168"/>
      <c r="BL22" s="168"/>
      <c r="BM22" s="168"/>
      <c r="BN22" s="168"/>
      <c r="BO22" s="168"/>
      <c r="BP22" s="168"/>
      <c r="BQ22" s="168">
        <v>0</v>
      </c>
      <c r="BR22" s="168"/>
      <c r="BS22" s="168"/>
      <c r="BT22" s="170"/>
      <c r="BU22" s="168"/>
      <c r="BV22" s="168"/>
      <c r="BW22" s="168"/>
      <c r="BX22" s="168"/>
      <c r="BY22" s="168"/>
      <c r="BZ22" s="403"/>
      <c r="CA22" s="403"/>
      <c r="CB22" s="168"/>
      <c r="CC22" s="168">
        <v>0</v>
      </c>
      <c r="CD22" s="822"/>
      <c r="CE22" s="119">
        <f t="shared" si="0"/>
        <v>2290</v>
      </c>
    </row>
    <row r="23" spans="1:88" s="410" customFormat="1" ht="14.25" customHeight="1" x14ac:dyDescent="0.15">
      <c r="A23" s="634"/>
      <c r="B23" s="635"/>
      <c r="C23" s="145"/>
      <c r="D23" s="143"/>
      <c r="E23" s="143"/>
      <c r="F23" s="143"/>
      <c r="G23" s="143"/>
      <c r="H23" s="143"/>
      <c r="I23" s="143"/>
      <c r="J23" s="143"/>
      <c r="K23" s="143" ph="1"/>
      <c r="L23" s="144"/>
      <c r="M23" s="145"/>
      <c r="N23" s="143">
        <v>325</v>
      </c>
      <c r="O23" s="147" t="s">
        <v>511</v>
      </c>
      <c r="P23" s="143"/>
      <c r="Q23" s="143"/>
      <c r="R23" s="143"/>
      <c r="S23" s="143"/>
      <c r="T23" s="143"/>
      <c r="U23" s="143"/>
      <c r="V23" s="146"/>
      <c r="W23" s="143"/>
      <c r="X23" s="143"/>
      <c r="Y23" s="143"/>
      <c r="Z23" s="143"/>
      <c r="AA23" s="143"/>
      <c r="AB23" s="143"/>
      <c r="AC23" s="143"/>
      <c r="AD23" s="143"/>
      <c r="AE23" s="143"/>
      <c r="AF23" s="146"/>
      <c r="AG23" s="147"/>
      <c r="AH23" s="143"/>
      <c r="AI23" s="143"/>
      <c r="AJ23" s="143"/>
      <c r="AK23" s="149"/>
      <c r="AL23" s="149"/>
      <c r="AM23" s="143"/>
      <c r="AN23" s="143"/>
      <c r="AO23" s="143"/>
      <c r="AP23" s="146"/>
      <c r="AQ23" s="143"/>
      <c r="AR23" s="143"/>
      <c r="AS23" s="143"/>
      <c r="AT23" s="143"/>
      <c r="AU23" s="143"/>
      <c r="AV23" s="143"/>
      <c r="AW23" s="143"/>
      <c r="AX23" s="144"/>
      <c r="AY23" s="212"/>
      <c r="AZ23" s="146"/>
      <c r="BA23" s="143"/>
      <c r="BB23" s="143"/>
      <c r="BC23" s="143"/>
      <c r="BD23" s="143"/>
      <c r="BE23" s="143"/>
      <c r="BF23" s="143"/>
      <c r="BG23" s="143"/>
      <c r="BH23" s="143"/>
      <c r="BI23" s="143"/>
      <c r="BJ23" s="146"/>
      <c r="BK23" s="143"/>
      <c r="BL23" s="143"/>
      <c r="BM23" s="143"/>
      <c r="BN23" s="143"/>
      <c r="BO23" s="143"/>
      <c r="BP23" s="149"/>
      <c r="BQ23" s="149"/>
      <c r="BR23" s="143"/>
      <c r="BS23" s="143"/>
      <c r="BT23" s="146"/>
      <c r="BU23" s="143"/>
      <c r="BV23" s="143"/>
      <c r="BW23" s="143"/>
      <c r="BX23" s="143"/>
      <c r="BY23" s="143"/>
      <c r="BZ23" s="149"/>
      <c r="CA23" s="149"/>
      <c r="CB23" s="143"/>
      <c r="CC23" s="146"/>
      <c r="CD23" s="823"/>
      <c r="CE23" s="150">
        <f t="shared" si="0"/>
        <v>325</v>
      </c>
    </row>
    <row r="24" spans="1:88" s="410" customFormat="1" ht="14.25" customHeight="1" x14ac:dyDescent="0.15">
      <c r="A24" s="824" t="s">
        <v>534</v>
      </c>
      <c r="B24" s="825"/>
      <c r="C24" s="130"/>
      <c r="D24" s="133"/>
      <c r="E24" s="133"/>
      <c r="F24" s="133"/>
      <c r="G24" s="133"/>
      <c r="H24" s="133">
        <v>3490</v>
      </c>
      <c r="I24" s="405" t="s">
        <v>141</v>
      </c>
      <c r="J24" s="133"/>
      <c r="K24" s="406" ph="1"/>
      <c r="L24" s="407"/>
      <c r="M24" s="134"/>
      <c r="N24" s="133">
        <v>15450</v>
      </c>
      <c r="O24" s="133"/>
      <c r="P24" s="133"/>
      <c r="Q24" s="133">
        <v>7000</v>
      </c>
      <c r="R24" s="133" t="s">
        <v>142</v>
      </c>
      <c r="S24" s="133"/>
      <c r="T24" s="133"/>
      <c r="U24" s="133">
        <v>26368</v>
      </c>
      <c r="V24" s="132"/>
      <c r="W24" s="128"/>
      <c r="X24" s="133"/>
      <c r="Y24" s="133"/>
      <c r="Z24" s="133"/>
      <c r="AA24" s="405"/>
      <c r="AB24" s="133"/>
      <c r="AC24" s="133" t="s">
        <v>143</v>
      </c>
      <c r="AD24" s="133">
        <v>630</v>
      </c>
      <c r="AE24" s="133">
        <v>893</v>
      </c>
      <c r="AF24" s="132">
        <v>25432</v>
      </c>
      <c r="AG24" s="128"/>
      <c r="AH24" s="133"/>
      <c r="AI24" s="133"/>
      <c r="AJ24" s="133"/>
      <c r="AK24" s="411"/>
      <c r="AL24" s="133"/>
      <c r="AM24" s="133"/>
      <c r="AN24" s="133"/>
      <c r="AO24" s="133"/>
      <c r="AP24" s="132"/>
      <c r="AQ24" s="128"/>
      <c r="AR24" s="133">
        <v>13143.615361185173</v>
      </c>
      <c r="AS24" s="133">
        <v>15138.193102961171</v>
      </c>
      <c r="AT24" s="133"/>
      <c r="AU24" s="133"/>
      <c r="AV24" s="133"/>
      <c r="AW24" s="128"/>
      <c r="AX24" s="407"/>
      <c r="AY24" s="153"/>
      <c r="AZ24" s="132"/>
      <c r="BA24" s="128"/>
      <c r="BB24" s="133"/>
      <c r="BC24" s="133"/>
      <c r="BD24" s="133"/>
      <c r="BE24" s="133">
        <v>28500</v>
      </c>
      <c r="BF24" s="133"/>
      <c r="BG24" s="133"/>
      <c r="BH24" s="133"/>
      <c r="BI24" s="133"/>
      <c r="BJ24" s="132"/>
      <c r="BK24" s="128"/>
      <c r="BL24" s="133"/>
      <c r="BM24" s="133"/>
      <c r="BN24" s="133"/>
      <c r="BO24" s="133"/>
      <c r="BP24" s="407"/>
      <c r="BQ24" s="133">
        <v>28500</v>
      </c>
      <c r="BR24" s="133"/>
      <c r="BS24" s="133"/>
      <c r="BT24" s="132"/>
      <c r="BU24" s="128"/>
      <c r="BV24" s="133"/>
      <c r="BW24" s="133"/>
      <c r="BX24" s="133"/>
      <c r="BY24" s="133"/>
      <c r="BZ24" s="133"/>
      <c r="CA24" s="133"/>
      <c r="CB24" s="133"/>
      <c r="CC24" s="98">
        <v>28500</v>
      </c>
      <c r="CD24" s="101">
        <f>SUM(C24:CC24)</f>
        <v>193044.80846414634</v>
      </c>
      <c r="CE24" s="101">
        <f t="shared" si="0"/>
        <v>193044.80846414634</v>
      </c>
    </row>
    <row r="25" spans="1:88" s="410" customFormat="1" ht="14.25" customHeight="1" x14ac:dyDescent="0.4">
      <c r="A25" s="826" t="s">
        <v>482</v>
      </c>
      <c r="B25" s="827"/>
      <c r="C25" s="135"/>
      <c r="D25" s="135"/>
      <c r="E25" s="135"/>
      <c r="F25" s="135"/>
      <c r="G25" s="135"/>
      <c r="H25" s="135"/>
      <c r="I25" s="135"/>
      <c r="J25" s="135"/>
      <c r="K25" s="135"/>
      <c r="L25" s="136"/>
      <c r="M25" s="137"/>
      <c r="N25" s="135">
        <v>2550</v>
      </c>
      <c r="O25" s="135"/>
      <c r="P25" s="135"/>
      <c r="Q25" s="135"/>
      <c r="R25" s="135"/>
      <c r="S25" s="135"/>
      <c r="T25" s="135"/>
      <c r="U25" s="135"/>
      <c r="V25" s="138"/>
      <c r="W25" s="135"/>
      <c r="X25" s="135"/>
      <c r="Y25" s="135" t="s">
        <v>144</v>
      </c>
      <c r="Z25" s="135">
        <v>1500</v>
      </c>
      <c r="AA25" s="135">
        <v>389</v>
      </c>
      <c r="AB25" s="135">
        <v>688</v>
      </c>
      <c r="AC25" s="139" t="s">
        <v>145</v>
      </c>
      <c r="AD25" s="135"/>
      <c r="AE25" s="135">
        <v>2600</v>
      </c>
      <c r="AF25" s="138">
        <v>902</v>
      </c>
      <c r="AG25" s="139" t="s">
        <v>146</v>
      </c>
      <c r="AH25" s="135"/>
      <c r="AI25" s="135"/>
      <c r="AJ25" s="135"/>
      <c r="AK25" s="135"/>
      <c r="AL25" s="135"/>
      <c r="AM25" s="135"/>
      <c r="AN25" s="135"/>
      <c r="AO25" s="135"/>
      <c r="AP25" s="138"/>
      <c r="AQ25" s="135"/>
      <c r="AR25" s="135">
        <v>9074.2524455706025</v>
      </c>
      <c r="AS25" s="135">
        <v>10451.293803965886</v>
      </c>
      <c r="AT25" s="135">
        <v>2084</v>
      </c>
      <c r="AU25" s="135"/>
      <c r="AV25" s="135"/>
      <c r="AW25" s="135"/>
      <c r="AX25" s="136"/>
      <c r="AY25" s="140"/>
      <c r="AZ25" s="138"/>
      <c r="BA25" s="135"/>
      <c r="BB25" s="135"/>
      <c r="BC25" s="135"/>
      <c r="BD25" s="135"/>
      <c r="BE25" s="135">
        <v>19500</v>
      </c>
      <c r="BF25" s="139" t="s">
        <v>486</v>
      </c>
      <c r="BG25" s="135"/>
      <c r="BH25" s="135"/>
      <c r="BI25" s="135"/>
      <c r="BJ25" s="138"/>
      <c r="BK25" s="135"/>
      <c r="BL25" s="135"/>
      <c r="BM25" s="135"/>
      <c r="BN25" s="135"/>
      <c r="BO25" s="135"/>
      <c r="BP25" s="135"/>
      <c r="BQ25" s="135">
        <v>19500</v>
      </c>
      <c r="BR25" s="139" t="s">
        <v>486</v>
      </c>
      <c r="BS25" s="135"/>
      <c r="BT25" s="138"/>
      <c r="BU25" s="135"/>
      <c r="BV25" s="135"/>
      <c r="BW25" s="135"/>
      <c r="BX25" s="135"/>
      <c r="BY25" s="135"/>
      <c r="BZ25" s="141"/>
      <c r="CA25" s="141"/>
      <c r="CB25" s="135" t="s">
        <v>487</v>
      </c>
      <c r="CC25" s="135">
        <v>19500</v>
      </c>
      <c r="CD25" s="790">
        <f>+SUM(CE25:CE26)</f>
        <v>104241.54624953648</v>
      </c>
      <c r="CE25" s="142">
        <f t="shared" si="0"/>
        <v>88738.546249536477</v>
      </c>
    </row>
    <row r="26" spans="1:88" s="410" customFormat="1" ht="14.25" customHeight="1" x14ac:dyDescent="0.4">
      <c r="A26" s="828"/>
      <c r="B26" s="829"/>
      <c r="C26" s="143"/>
      <c r="D26" s="143"/>
      <c r="E26" s="143"/>
      <c r="F26" s="143"/>
      <c r="G26" s="143"/>
      <c r="H26" s="143"/>
      <c r="I26" s="143"/>
      <c r="J26" s="143"/>
      <c r="K26" s="143"/>
      <c r="L26" s="144"/>
      <c r="M26" s="145"/>
      <c r="N26" s="143"/>
      <c r="O26" s="143"/>
      <c r="P26" s="143"/>
      <c r="Q26" s="143"/>
      <c r="R26" s="143"/>
      <c r="S26" s="143"/>
      <c r="T26" s="143"/>
      <c r="U26" s="143"/>
      <c r="V26" s="146"/>
      <c r="W26" s="143"/>
      <c r="X26" s="143"/>
      <c r="Y26" s="143"/>
      <c r="Z26" s="143"/>
      <c r="AA26" s="143" t="s">
        <v>147</v>
      </c>
      <c r="AB26" s="143"/>
      <c r="AC26" s="143"/>
      <c r="AD26" s="143"/>
      <c r="AE26" s="143"/>
      <c r="AF26" s="146">
        <v>9503</v>
      </c>
      <c r="AG26" s="147" t="s">
        <v>148</v>
      </c>
      <c r="AH26" s="143"/>
      <c r="AI26" s="143"/>
      <c r="AJ26" s="143"/>
      <c r="AK26" s="143"/>
      <c r="AL26" s="143"/>
      <c r="AM26" s="143"/>
      <c r="AN26" s="143"/>
      <c r="AO26" s="143"/>
      <c r="AP26" s="146"/>
      <c r="AQ26" s="143"/>
      <c r="AR26" s="147" t="s">
        <v>483</v>
      </c>
      <c r="AS26" s="143"/>
      <c r="AT26" s="147" t="s">
        <v>488</v>
      </c>
      <c r="AU26" s="143"/>
      <c r="AV26" s="143"/>
      <c r="AW26" s="143"/>
      <c r="AX26" s="144"/>
      <c r="AY26" s="148"/>
      <c r="AZ26" s="146"/>
      <c r="BA26" s="143"/>
      <c r="BB26" s="143"/>
      <c r="BC26" s="143"/>
      <c r="BD26" s="143"/>
      <c r="BE26" s="143">
        <v>2000</v>
      </c>
      <c r="BF26" s="147" t="s">
        <v>496</v>
      </c>
      <c r="BG26" s="143"/>
      <c r="BH26" s="143"/>
      <c r="BI26" s="143"/>
      <c r="BJ26" s="146"/>
      <c r="BK26" s="143"/>
      <c r="BL26" s="143"/>
      <c r="BM26" s="143"/>
      <c r="BN26" s="143"/>
      <c r="BO26" s="143"/>
      <c r="BP26" s="143"/>
      <c r="BQ26" s="143">
        <v>2000</v>
      </c>
      <c r="BR26" s="147" t="s">
        <v>496</v>
      </c>
      <c r="BS26" s="143"/>
      <c r="BT26" s="146"/>
      <c r="BU26" s="143"/>
      <c r="BV26" s="143"/>
      <c r="BW26" s="143"/>
      <c r="BX26" s="143"/>
      <c r="BY26" s="143"/>
      <c r="BZ26" s="149"/>
      <c r="CA26" s="149"/>
      <c r="CB26" s="143" t="s">
        <v>497</v>
      </c>
      <c r="CC26" s="143">
        <v>2000</v>
      </c>
      <c r="CD26" s="823"/>
      <c r="CE26" s="150">
        <f t="shared" si="0"/>
        <v>15503</v>
      </c>
    </row>
    <row r="27" spans="1:88" s="410" customFormat="1" ht="14.25" customHeight="1" x14ac:dyDescent="0.4">
      <c r="A27" s="830" t="s">
        <v>149</v>
      </c>
      <c r="B27" s="831"/>
      <c r="C27" s="137"/>
      <c r="D27" s="135"/>
      <c r="E27" s="135"/>
      <c r="F27" s="135"/>
      <c r="G27" s="135"/>
      <c r="H27" s="135"/>
      <c r="I27" s="135"/>
      <c r="J27" s="135"/>
      <c r="K27" s="135"/>
      <c r="L27" s="136"/>
      <c r="M27" s="137"/>
      <c r="N27" s="135"/>
      <c r="O27" s="135"/>
      <c r="P27" s="135"/>
      <c r="Q27" s="135"/>
      <c r="R27" s="135"/>
      <c r="S27" s="135"/>
      <c r="T27" s="135"/>
      <c r="U27" s="135">
        <v>4205</v>
      </c>
      <c r="V27" s="151" t="s">
        <v>150</v>
      </c>
      <c r="W27" s="135"/>
      <c r="X27" s="135"/>
      <c r="Y27" s="135"/>
      <c r="Z27" s="135"/>
      <c r="AA27" s="135"/>
      <c r="AB27" s="135"/>
      <c r="AC27" s="135"/>
      <c r="AD27" s="135"/>
      <c r="AE27" s="135"/>
      <c r="AF27" s="138">
        <v>15276</v>
      </c>
      <c r="AG27" s="139" t="s">
        <v>151</v>
      </c>
      <c r="AH27" s="135"/>
      <c r="AI27" s="135"/>
      <c r="AJ27" s="135"/>
      <c r="AK27" s="135"/>
      <c r="AL27" s="135"/>
      <c r="AM27" s="135"/>
      <c r="AN27" s="135"/>
      <c r="AO27" s="135"/>
      <c r="AP27" s="138"/>
      <c r="AQ27" s="135"/>
      <c r="AR27" s="135">
        <v>0</v>
      </c>
      <c r="AS27" s="135">
        <v>0</v>
      </c>
      <c r="AT27" s="135"/>
      <c r="AU27" s="135"/>
      <c r="AV27" s="135"/>
      <c r="AW27" s="135"/>
      <c r="AX27" s="136"/>
      <c r="AY27" s="140"/>
      <c r="AZ27" s="138"/>
      <c r="BA27" s="135"/>
      <c r="BB27" s="135"/>
      <c r="BC27" s="135"/>
      <c r="BD27" s="135"/>
      <c r="BE27" s="139" t="s">
        <v>498</v>
      </c>
      <c r="BF27" s="135"/>
      <c r="BG27" s="135"/>
      <c r="BH27" s="135"/>
      <c r="BI27" s="135"/>
      <c r="BJ27" s="138"/>
      <c r="BK27" s="135"/>
      <c r="BL27" s="135"/>
      <c r="BM27" s="135"/>
      <c r="BN27" s="135"/>
      <c r="BO27" s="135"/>
      <c r="BP27" s="135"/>
      <c r="BQ27" s="139" t="s">
        <v>498</v>
      </c>
      <c r="BR27" s="135"/>
      <c r="BS27" s="135"/>
      <c r="BT27" s="138"/>
      <c r="BU27" s="135"/>
      <c r="BV27" s="135"/>
      <c r="BW27" s="135"/>
      <c r="BX27" s="135"/>
      <c r="BY27" s="135"/>
      <c r="BZ27" s="141"/>
      <c r="CA27" s="141"/>
      <c r="CB27" s="135"/>
      <c r="CC27" s="135" t="s">
        <v>499</v>
      </c>
      <c r="CD27" s="757">
        <f>+SUM(CE27:CE30)</f>
        <v>108058</v>
      </c>
      <c r="CE27" s="142">
        <f t="shared" si="0"/>
        <v>19481</v>
      </c>
    </row>
    <row r="28" spans="1:88" s="410" customFormat="1" ht="14.25" customHeight="1" x14ac:dyDescent="0.4">
      <c r="A28" s="832"/>
      <c r="B28" s="833"/>
      <c r="C28" s="122"/>
      <c r="D28" s="120"/>
      <c r="E28" s="120"/>
      <c r="F28" s="120"/>
      <c r="G28" s="120"/>
      <c r="H28" s="120"/>
      <c r="I28" s="120"/>
      <c r="J28" s="120"/>
      <c r="K28" s="120"/>
      <c r="L28" s="121"/>
      <c r="M28" s="122"/>
      <c r="N28" s="120"/>
      <c r="O28" s="120"/>
      <c r="P28" s="120"/>
      <c r="Q28" s="120"/>
      <c r="R28" s="120"/>
      <c r="S28" s="120"/>
      <c r="T28" s="120"/>
      <c r="U28" s="120">
        <v>2402</v>
      </c>
      <c r="V28" s="152" t="s">
        <v>152</v>
      </c>
      <c r="W28" s="120"/>
      <c r="X28" s="120"/>
      <c r="Y28" s="120"/>
      <c r="Z28" s="120"/>
      <c r="AA28" s="120"/>
      <c r="AB28" s="120"/>
      <c r="AC28" s="120"/>
      <c r="AD28" s="120"/>
      <c r="AE28" s="120"/>
      <c r="AF28" s="124">
        <v>3816</v>
      </c>
      <c r="AG28" s="123" t="s">
        <v>152</v>
      </c>
      <c r="AH28" s="120"/>
      <c r="AI28" s="120"/>
      <c r="AJ28" s="120"/>
      <c r="AK28" s="120"/>
      <c r="AL28" s="120"/>
      <c r="AM28" s="120"/>
      <c r="AN28" s="120"/>
      <c r="AO28" s="120"/>
      <c r="AP28" s="124"/>
      <c r="AQ28" s="120"/>
      <c r="AR28" s="120">
        <v>0</v>
      </c>
      <c r="AS28" s="120">
        <v>0</v>
      </c>
      <c r="AT28" s="120"/>
      <c r="AU28" s="120"/>
      <c r="AV28" s="120"/>
      <c r="AW28" s="120"/>
      <c r="AX28" s="121"/>
      <c r="AY28" s="125"/>
      <c r="AZ28" s="124"/>
      <c r="BA28" s="120"/>
      <c r="BB28" s="120"/>
      <c r="BC28" s="120"/>
      <c r="BD28" s="120"/>
      <c r="BE28" s="120">
        <v>0</v>
      </c>
      <c r="BF28" s="120"/>
      <c r="BG28" s="120"/>
      <c r="BH28" s="120"/>
      <c r="BI28" s="120"/>
      <c r="BJ28" s="124"/>
      <c r="BK28" s="120"/>
      <c r="BL28" s="120"/>
      <c r="BM28" s="120"/>
      <c r="BN28" s="120"/>
      <c r="BO28" s="120"/>
      <c r="BP28" s="120"/>
      <c r="BQ28" s="120">
        <v>0</v>
      </c>
      <c r="BR28" s="120"/>
      <c r="BS28" s="120"/>
      <c r="BT28" s="124"/>
      <c r="BU28" s="120"/>
      <c r="BV28" s="120"/>
      <c r="BW28" s="120"/>
      <c r="BX28" s="120"/>
      <c r="BY28" s="120"/>
      <c r="BZ28" s="120"/>
      <c r="CA28" s="120"/>
      <c r="CB28" s="120"/>
      <c r="CC28" s="120">
        <v>0</v>
      </c>
      <c r="CD28" s="811"/>
      <c r="CE28" s="127">
        <f t="shared" si="0"/>
        <v>6218</v>
      </c>
    </row>
    <row r="29" spans="1:88" s="410" customFormat="1" ht="14.25" customHeight="1" x14ac:dyDescent="0.4">
      <c r="A29" s="832"/>
      <c r="B29" s="833"/>
      <c r="C29" s="122"/>
      <c r="D29" s="120"/>
      <c r="E29" s="120"/>
      <c r="F29" s="120"/>
      <c r="G29" s="120"/>
      <c r="H29" s="120"/>
      <c r="I29" s="120"/>
      <c r="J29" s="120"/>
      <c r="K29" s="120"/>
      <c r="L29" s="121"/>
      <c r="M29" s="122"/>
      <c r="N29" s="120"/>
      <c r="O29" s="120"/>
      <c r="P29" s="120"/>
      <c r="Q29" s="120"/>
      <c r="R29" s="120"/>
      <c r="S29" s="120"/>
      <c r="T29" s="120"/>
      <c r="U29" s="120"/>
      <c r="V29" s="124"/>
      <c r="W29" s="120"/>
      <c r="X29" s="120"/>
      <c r="Y29" s="120"/>
      <c r="Z29" s="120"/>
      <c r="AA29" s="120"/>
      <c r="AB29" s="120"/>
      <c r="AC29" s="120"/>
      <c r="AD29" s="120"/>
      <c r="AE29" s="120"/>
      <c r="AF29" s="124">
        <v>621</v>
      </c>
      <c r="AG29" s="123" t="s">
        <v>153</v>
      </c>
      <c r="AH29" s="120"/>
      <c r="AI29" s="120"/>
      <c r="AJ29" s="120"/>
      <c r="AK29" s="120"/>
      <c r="AL29" s="120"/>
      <c r="AM29" s="120"/>
      <c r="AN29" s="120"/>
      <c r="AO29" s="120"/>
      <c r="AP29" s="124"/>
      <c r="AQ29" s="120"/>
      <c r="AR29" s="120">
        <v>0</v>
      </c>
      <c r="AS29" s="120">
        <v>0</v>
      </c>
      <c r="AT29" s="120"/>
      <c r="AU29" s="120"/>
      <c r="AV29" s="120"/>
      <c r="AW29" s="120"/>
      <c r="AX29" s="121"/>
      <c r="AY29" s="125"/>
      <c r="AZ29" s="124"/>
      <c r="BA29" s="120"/>
      <c r="BB29" s="120"/>
      <c r="BC29" s="120"/>
      <c r="BD29" s="120"/>
      <c r="BE29" s="120">
        <v>0</v>
      </c>
      <c r="BF29" s="120"/>
      <c r="BG29" s="120"/>
      <c r="BH29" s="120"/>
      <c r="BI29" s="120"/>
      <c r="BJ29" s="124"/>
      <c r="BK29" s="120"/>
      <c r="BL29" s="120"/>
      <c r="BM29" s="120"/>
      <c r="BN29" s="120"/>
      <c r="BO29" s="120"/>
      <c r="BP29" s="120"/>
      <c r="BQ29" s="120">
        <v>0</v>
      </c>
      <c r="BR29" s="120"/>
      <c r="BS29" s="120"/>
      <c r="BT29" s="124"/>
      <c r="BU29" s="120"/>
      <c r="BV29" s="120"/>
      <c r="BW29" s="120"/>
      <c r="BX29" s="120"/>
      <c r="BY29" s="120"/>
      <c r="BZ29" s="120"/>
      <c r="CA29" s="120"/>
      <c r="CB29" s="120"/>
      <c r="CC29" s="120">
        <v>0</v>
      </c>
      <c r="CD29" s="811"/>
      <c r="CE29" s="127">
        <f t="shared" si="0"/>
        <v>621</v>
      </c>
    </row>
    <row r="30" spans="1:88" s="410" customFormat="1" ht="14.25" customHeight="1" x14ac:dyDescent="0.4">
      <c r="A30" s="834"/>
      <c r="B30" s="835"/>
      <c r="C30" s="128"/>
      <c r="D30" s="128"/>
      <c r="E30" s="128"/>
      <c r="F30" s="128"/>
      <c r="G30" s="128"/>
      <c r="H30" s="128"/>
      <c r="I30" s="128"/>
      <c r="J30" s="128"/>
      <c r="K30" s="128"/>
      <c r="L30" s="129"/>
      <c r="M30" s="130"/>
      <c r="N30" s="128"/>
      <c r="O30" s="128"/>
      <c r="P30" s="128"/>
      <c r="Q30" s="128"/>
      <c r="R30" s="128"/>
      <c r="S30" s="128"/>
      <c r="T30" s="128"/>
      <c r="U30" s="128"/>
      <c r="V30" s="132"/>
      <c r="W30" s="128"/>
      <c r="X30" s="128"/>
      <c r="Y30" s="128"/>
      <c r="Z30" s="128"/>
      <c r="AA30" s="128"/>
      <c r="AB30" s="128"/>
      <c r="AC30" s="128"/>
      <c r="AD30" s="128"/>
      <c r="AE30" s="128"/>
      <c r="AF30" s="132">
        <v>1738</v>
      </c>
      <c r="AG30" s="131" t="s">
        <v>154</v>
      </c>
      <c r="AH30" s="128"/>
      <c r="AI30" s="128"/>
      <c r="AJ30" s="128"/>
      <c r="AK30" s="128"/>
      <c r="AL30" s="128"/>
      <c r="AM30" s="128"/>
      <c r="AN30" s="128"/>
      <c r="AO30" s="128"/>
      <c r="AP30" s="132"/>
      <c r="AQ30" s="128"/>
      <c r="AR30" s="128">
        <v>0</v>
      </c>
      <c r="AS30" s="128">
        <v>0</v>
      </c>
      <c r="AT30" s="128"/>
      <c r="AU30" s="128"/>
      <c r="AV30" s="128"/>
      <c r="AW30" s="128"/>
      <c r="AX30" s="129"/>
      <c r="AY30" s="153"/>
      <c r="AZ30" s="132"/>
      <c r="BA30" s="128"/>
      <c r="BB30" s="128"/>
      <c r="BC30" s="128"/>
      <c r="BD30" s="128"/>
      <c r="BE30" s="128">
        <v>0</v>
      </c>
      <c r="BF30" s="128"/>
      <c r="BG30" s="128"/>
      <c r="BH30" s="128"/>
      <c r="BI30" s="128"/>
      <c r="BJ30" s="132"/>
      <c r="BK30" s="128"/>
      <c r="BL30" s="128"/>
      <c r="BM30" s="128"/>
      <c r="BN30" s="128"/>
      <c r="BO30" s="128"/>
      <c r="BP30" s="128"/>
      <c r="BQ30" s="636">
        <v>80000</v>
      </c>
      <c r="BR30" s="131" t="s">
        <v>867</v>
      </c>
      <c r="BS30" s="128"/>
      <c r="BT30" s="132"/>
      <c r="BU30" s="128"/>
      <c r="BV30" s="128"/>
      <c r="BW30" s="128"/>
      <c r="BX30" s="128"/>
      <c r="BY30" s="128"/>
      <c r="BZ30" s="128"/>
      <c r="CA30" s="128"/>
      <c r="CB30" s="128"/>
      <c r="CC30" s="128"/>
      <c r="CD30" s="815"/>
      <c r="CE30" s="101">
        <f t="shared" si="0"/>
        <v>81738</v>
      </c>
    </row>
    <row r="31" spans="1:88" s="410" customFormat="1" ht="14.25" customHeight="1" x14ac:dyDescent="0.4">
      <c r="A31" s="805" t="s">
        <v>555</v>
      </c>
      <c r="B31" s="806"/>
      <c r="C31" s="137"/>
      <c r="D31" s="141"/>
      <c r="E31" s="141"/>
      <c r="F31" s="141"/>
      <c r="G31" s="141"/>
      <c r="H31" s="141"/>
      <c r="I31" s="154"/>
      <c r="J31" s="141"/>
      <c r="K31" s="141"/>
      <c r="L31" s="136"/>
      <c r="M31" s="137"/>
      <c r="N31" s="135">
        <v>1625</v>
      </c>
      <c r="O31" s="141"/>
      <c r="P31" s="141"/>
      <c r="Q31" s="141"/>
      <c r="R31" s="141"/>
      <c r="S31" s="141"/>
      <c r="T31" s="141" t="s">
        <v>178</v>
      </c>
      <c r="U31" s="141">
        <v>9739</v>
      </c>
      <c r="V31" s="138"/>
      <c r="W31" s="135"/>
      <c r="X31" s="141"/>
      <c r="Y31" s="141"/>
      <c r="Z31" s="141"/>
      <c r="AA31" s="154"/>
      <c r="AB31" s="141"/>
      <c r="AC31" s="141"/>
      <c r="AD31" s="141"/>
      <c r="AE31" s="141"/>
      <c r="AF31" s="138">
        <v>12071</v>
      </c>
      <c r="AG31" s="139" t="s">
        <v>155</v>
      </c>
      <c r="AH31" s="141"/>
      <c r="AI31" s="141"/>
      <c r="AJ31" s="141"/>
      <c r="AK31" s="412"/>
      <c r="AL31" s="141"/>
      <c r="AM31" s="141"/>
      <c r="AN31" s="141"/>
      <c r="AO31" s="141"/>
      <c r="AP31" s="138"/>
      <c r="AQ31" s="135"/>
      <c r="AR31" s="141">
        <v>0</v>
      </c>
      <c r="AS31" s="141">
        <v>0</v>
      </c>
      <c r="AT31" s="141"/>
      <c r="AU31" s="135"/>
      <c r="AV31" s="135"/>
      <c r="AW31" s="135"/>
      <c r="AX31" s="155"/>
      <c r="AY31" s="156" t="s">
        <v>156</v>
      </c>
      <c r="AZ31" s="138"/>
      <c r="BA31" s="135"/>
      <c r="BB31" s="141"/>
      <c r="BC31" s="141"/>
      <c r="BD31" s="141"/>
      <c r="BE31" s="154" t="s">
        <v>498</v>
      </c>
      <c r="BF31" s="141"/>
      <c r="BG31" s="141"/>
      <c r="BH31" s="141"/>
      <c r="BI31" s="141"/>
      <c r="BJ31" s="138"/>
      <c r="BK31" s="135"/>
      <c r="BL31" s="141"/>
      <c r="BM31" s="141"/>
      <c r="BN31" s="141"/>
      <c r="BO31" s="141"/>
      <c r="BP31" s="155"/>
      <c r="BQ31" s="154" t="s">
        <v>499</v>
      </c>
      <c r="BR31" s="141"/>
      <c r="BS31" s="141"/>
      <c r="BT31" s="138"/>
      <c r="BU31" s="135"/>
      <c r="BV31" s="141"/>
      <c r="BW31" s="141"/>
      <c r="BX31" s="141"/>
      <c r="BY31" s="141"/>
      <c r="BZ31" s="141"/>
      <c r="CA31" s="141"/>
      <c r="CB31" s="141"/>
      <c r="CC31" s="138" t="s">
        <v>499</v>
      </c>
      <c r="CD31" s="757">
        <f>+SUM(CE31:CE32)</f>
        <v>196066</v>
      </c>
      <c r="CE31" s="142">
        <f t="shared" si="0"/>
        <v>23435</v>
      </c>
    </row>
    <row r="32" spans="1:88" s="410" customFormat="1" ht="14.25" customHeight="1" x14ac:dyDescent="0.4">
      <c r="A32" s="813"/>
      <c r="B32" s="814"/>
      <c r="C32" s="145"/>
      <c r="D32" s="149"/>
      <c r="E32" s="149"/>
      <c r="F32" s="149"/>
      <c r="G32" s="149"/>
      <c r="H32" s="149"/>
      <c r="I32" s="157"/>
      <c r="J32" s="149"/>
      <c r="K32" s="149"/>
      <c r="L32" s="144"/>
      <c r="M32" s="145"/>
      <c r="N32" s="147" t="s">
        <v>180</v>
      </c>
      <c r="O32" s="149"/>
      <c r="P32" s="149"/>
      <c r="Q32" s="149"/>
      <c r="R32" s="149"/>
      <c r="S32" s="149"/>
      <c r="T32" s="149"/>
      <c r="U32" s="149"/>
      <c r="V32" s="146"/>
      <c r="W32" s="143"/>
      <c r="X32" s="149"/>
      <c r="Y32" s="149"/>
      <c r="Z32" s="149"/>
      <c r="AA32" s="157"/>
      <c r="AB32" s="149"/>
      <c r="AC32" s="149"/>
      <c r="AD32" s="149"/>
      <c r="AE32" s="149"/>
      <c r="AF32" s="146">
        <v>1131</v>
      </c>
      <c r="AG32" s="147" t="s">
        <v>157</v>
      </c>
      <c r="AH32" s="149"/>
      <c r="AI32" s="149"/>
      <c r="AJ32" s="149"/>
      <c r="AK32" s="413"/>
      <c r="AL32" s="149"/>
      <c r="AM32" s="149"/>
      <c r="AN32" s="149"/>
      <c r="AO32" s="149"/>
      <c r="AP32" s="146"/>
      <c r="AQ32" s="143"/>
      <c r="AR32" s="149">
        <v>0</v>
      </c>
      <c r="AS32" s="149">
        <v>0</v>
      </c>
      <c r="AT32" s="149"/>
      <c r="AU32" s="143"/>
      <c r="AV32" s="143"/>
      <c r="AW32" s="143"/>
      <c r="AX32" s="158"/>
      <c r="AY32" s="148">
        <v>1500</v>
      </c>
      <c r="AZ32" s="146"/>
      <c r="BA32" s="143"/>
      <c r="BB32" s="149"/>
      <c r="BC32" s="149"/>
      <c r="BD32" s="149"/>
      <c r="BE32" s="149">
        <v>0</v>
      </c>
      <c r="BF32" s="149"/>
      <c r="BG32" s="149"/>
      <c r="BH32" s="149"/>
      <c r="BI32" s="149"/>
      <c r="BJ32" s="146"/>
      <c r="BK32" s="143"/>
      <c r="BL32" s="149"/>
      <c r="BM32" s="149"/>
      <c r="BN32" s="149"/>
      <c r="BO32" s="149"/>
      <c r="BP32" s="158"/>
      <c r="BQ32" s="637">
        <v>170000</v>
      </c>
      <c r="BR32" s="157" t="s">
        <v>867</v>
      </c>
      <c r="BS32" s="149"/>
      <c r="BT32" s="146"/>
      <c r="BU32" s="143"/>
      <c r="BV32" s="149"/>
      <c r="BW32" s="149"/>
      <c r="BX32" s="149"/>
      <c r="BY32" s="149"/>
      <c r="BZ32" s="149"/>
      <c r="CA32" s="149"/>
      <c r="CB32" s="149"/>
      <c r="CC32" s="146"/>
      <c r="CD32" s="815"/>
      <c r="CE32" s="150">
        <f t="shared" si="0"/>
        <v>172631</v>
      </c>
    </row>
    <row r="33" spans="1:83" s="410" customFormat="1" ht="14.25" customHeight="1" x14ac:dyDescent="0.4">
      <c r="A33" s="816" t="s">
        <v>158</v>
      </c>
      <c r="B33" s="817"/>
      <c r="C33" s="159"/>
      <c r="D33" s="111"/>
      <c r="E33" s="111"/>
      <c r="F33" s="111"/>
      <c r="G33" s="111"/>
      <c r="H33" s="111"/>
      <c r="I33" s="111"/>
      <c r="J33" s="111"/>
      <c r="K33" s="111"/>
      <c r="L33" s="160"/>
      <c r="M33" s="556"/>
      <c r="N33" s="141">
        <v>839</v>
      </c>
      <c r="O33" s="111"/>
      <c r="P33" s="111"/>
      <c r="Q33" s="111"/>
      <c r="R33" s="111"/>
      <c r="S33" s="111"/>
      <c r="T33" s="111" t="s">
        <v>159</v>
      </c>
      <c r="U33" s="111">
        <v>59</v>
      </c>
      <c r="V33" s="161"/>
      <c r="W33" s="116"/>
      <c r="X33" s="111"/>
      <c r="Y33" s="111">
        <v>6251</v>
      </c>
      <c r="Z33" s="111">
        <v>48464</v>
      </c>
      <c r="AA33" s="111"/>
      <c r="AB33" s="111">
        <v>740</v>
      </c>
      <c r="AC33" s="111"/>
      <c r="AD33" s="111"/>
      <c r="AE33" s="117" t="s">
        <v>160</v>
      </c>
      <c r="AF33" s="114">
        <v>264</v>
      </c>
      <c r="AG33" s="162">
        <v>1015</v>
      </c>
      <c r="AH33" s="163"/>
      <c r="AI33" s="111">
        <v>480</v>
      </c>
      <c r="AJ33" s="111">
        <v>672</v>
      </c>
      <c r="AK33" s="113" t="s">
        <v>161</v>
      </c>
      <c r="AL33" s="111"/>
      <c r="AM33" s="111"/>
      <c r="AN33" s="111"/>
      <c r="AO33" s="111"/>
      <c r="AP33" s="114"/>
      <c r="AQ33" s="116"/>
      <c r="AR33" s="111">
        <v>8749.6118474438736</v>
      </c>
      <c r="AS33" s="111">
        <v>10077.388152556128</v>
      </c>
      <c r="AT33" s="111"/>
      <c r="AU33" s="116"/>
      <c r="AV33" s="116"/>
      <c r="AW33" s="116"/>
      <c r="AX33" s="112"/>
      <c r="AY33" s="118"/>
      <c r="AZ33" s="114">
        <v>500</v>
      </c>
      <c r="BA33" s="115" t="s">
        <v>495</v>
      </c>
      <c r="BB33" s="111"/>
      <c r="BC33" s="111"/>
      <c r="BD33" s="111"/>
      <c r="BE33" s="640">
        <v>332500</v>
      </c>
      <c r="BF33" s="452" t="s">
        <v>868</v>
      </c>
      <c r="BG33" s="111"/>
      <c r="BH33" s="111"/>
      <c r="BI33" s="111"/>
      <c r="BJ33" s="114"/>
      <c r="BK33" s="414"/>
      <c r="BL33" s="111"/>
      <c r="BM33" s="111"/>
      <c r="BN33" s="111"/>
      <c r="BO33" s="111"/>
      <c r="BP33" s="160"/>
      <c r="BQ33" s="111"/>
      <c r="BR33" s="111"/>
      <c r="BS33" s="111"/>
      <c r="BT33" s="114">
        <v>500</v>
      </c>
      <c r="BU33" s="115" t="s">
        <v>495</v>
      </c>
      <c r="BV33" s="111"/>
      <c r="BW33" s="111"/>
      <c r="BX33" s="111">
        <v>62400</v>
      </c>
      <c r="BY33" s="452" t="s">
        <v>557</v>
      </c>
      <c r="BZ33" s="111"/>
      <c r="CA33" s="111"/>
      <c r="CB33" s="117"/>
      <c r="CC33" s="114">
        <v>0</v>
      </c>
      <c r="CD33" s="757">
        <f>+SUM(CE33:CE37)</f>
        <v>537119</v>
      </c>
      <c r="CE33" s="119">
        <f t="shared" si="0"/>
        <v>473511</v>
      </c>
    </row>
    <row r="34" spans="1:83" s="410" customFormat="1" ht="14.25" customHeight="1" x14ac:dyDescent="0.4">
      <c r="A34" s="818"/>
      <c r="B34" s="819"/>
      <c r="C34" s="120"/>
      <c r="D34" s="120"/>
      <c r="E34" s="120"/>
      <c r="F34" s="120"/>
      <c r="G34" s="120"/>
      <c r="H34" s="120"/>
      <c r="I34" s="120"/>
      <c r="J34" s="120"/>
      <c r="K34" s="120"/>
      <c r="L34" s="121"/>
      <c r="M34" s="122"/>
      <c r="N34" s="123" t="s">
        <v>163</v>
      </c>
      <c r="O34" s="120"/>
      <c r="P34" s="120"/>
      <c r="Q34" s="120"/>
      <c r="R34" s="120"/>
      <c r="S34" s="120"/>
      <c r="T34" s="120"/>
      <c r="U34" s="120"/>
      <c r="V34" s="124"/>
      <c r="W34" s="120"/>
      <c r="X34" s="120"/>
      <c r="Y34" s="120"/>
      <c r="Z34" s="120" t="s">
        <v>164</v>
      </c>
      <c r="AA34" s="120">
        <v>22260</v>
      </c>
      <c r="AB34" s="123" t="s">
        <v>165</v>
      </c>
      <c r="AC34" s="120"/>
      <c r="AD34" s="120"/>
      <c r="AE34" s="120"/>
      <c r="AF34" s="124">
        <v>5994</v>
      </c>
      <c r="AG34" s="123" t="s">
        <v>166</v>
      </c>
      <c r="AH34" s="120"/>
      <c r="AI34" s="120"/>
      <c r="AJ34" s="120"/>
      <c r="AK34" s="120"/>
      <c r="AL34" s="120"/>
      <c r="AM34" s="120"/>
      <c r="AN34" s="120"/>
      <c r="AO34" s="120"/>
      <c r="AP34" s="124"/>
      <c r="AQ34" s="120"/>
      <c r="AR34" s="123" t="s">
        <v>502</v>
      </c>
      <c r="AS34" s="120"/>
      <c r="AT34" s="120"/>
      <c r="AU34" s="120"/>
      <c r="AV34" s="120"/>
      <c r="AW34" s="120"/>
      <c r="AX34" s="121"/>
      <c r="AY34" s="125"/>
      <c r="AZ34" s="124"/>
      <c r="BA34" s="123"/>
      <c r="BB34" s="120"/>
      <c r="BC34" s="120"/>
      <c r="BD34" s="120"/>
      <c r="BE34" s="120">
        <v>0</v>
      </c>
      <c r="BF34" s="120"/>
      <c r="BG34" s="120"/>
      <c r="BH34" s="120"/>
      <c r="BI34" s="120"/>
      <c r="BJ34" s="124">
        <v>500</v>
      </c>
      <c r="BK34" s="123" t="s">
        <v>495</v>
      </c>
      <c r="BL34" s="120"/>
      <c r="BM34" s="120"/>
      <c r="BN34" s="120"/>
      <c r="BO34" s="120"/>
      <c r="BP34" s="120"/>
      <c r="BQ34" s="120">
        <v>0</v>
      </c>
      <c r="BR34" s="120"/>
      <c r="BS34" s="120"/>
      <c r="BT34" s="124"/>
      <c r="BU34" s="120"/>
      <c r="BV34" s="120"/>
      <c r="BW34" s="120"/>
      <c r="BX34" s="120"/>
      <c r="BY34" s="120"/>
      <c r="BZ34" s="126"/>
      <c r="CA34" s="126"/>
      <c r="CB34" s="120"/>
      <c r="CC34" s="120">
        <v>0</v>
      </c>
      <c r="CD34" s="811"/>
      <c r="CE34" s="127">
        <f t="shared" si="0"/>
        <v>28754</v>
      </c>
    </row>
    <row r="35" spans="1:83" s="410" customFormat="1" ht="14.25" customHeight="1" x14ac:dyDescent="0.4">
      <c r="A35" s="818"/>
      <c r="B35" s="819"/>
      <c r="C35" s="120"/>
      <c r="D35" s="120"/>
      <c r="E35" s="120"/>
      <c r="F35" s="120"/>
      <c r="G35" s="120"/>
      <c r="H35" s="120"/>
      <c r="I35" s="120"/>
      <c r="J35" s="120"/>
      <c r="K35" s="120"/>
      <c r="L35" s="121"/>
      <c r="M35" s="122"/>
      <c r="N35" s="120"/>
      <c r="O35" s="120"/>
      <c r="P35" s="120"/>
      <c r="Q35" s="120"/>
      <c r="R35" s="120"/>
      <c r="S35" s="120"/>
      <c r="T35" s="120"/>
      <c r="U35" s="120"/>
      <c r="V35" s="124"/>
      <c r="W35" s="120"/>
      <c r="X35" s="120"/>
      <c r="Y35" s="120"/>
      <c r="Z35" s="120"/>
      <c r="AA35" s="123" t="s">
        <v>167</v>
      </c>
      <c r="AB35" s="120"/>
      <c r="AC35" s="120"/>
      <c r="AD35" s="120"/>
      <c r="AE35" s="120"/>
      <c r="AF35" s="124">
        <v>4216</v>
      </c>
      <c r="AG35" s="123" t="s">
        <v>168</v>
      </c>
      <c r="AH35" s="120"/>
      <c r="AI35" s="120"/>
      <c r="AJ35" s="120"/>
      <c r="AK35" s="120"/>
      <c r="AL35" s="120"/>
      <c r="AM35" s="120"/>
      <c r="AN35" s="120"/>
      <c r="AO35" s="120"/>
      <c r="AP35" s="124"/>
      <c r="AQ35" s="120"/>
      <c r="AR35" s="120">
        <v>0</v>
      </c>
      <c r="AS35" s="120">
        <v>0</v>
      </c>
      <c r="AT35" s="120"/>
      <c r="AU35" s="120"/>
      <c r="AV35" s="120"/>
      <c r="AW35" s="120"/>
      <c r="AX35" s="121"/>
      <c r="AY35" s="125"/>
      <c r="AZ35" s="124">
        <v>5000</v>
      </c>
      <c r="BA35" s="123" t="s">
        <v>168</v>
      </c>
      <c r="BB35" s="120"/>
      <c r="BC35" s="120"/>
      <c r="BD35" s="120"/>
      <c r="BE35" s="120"/>
      <c r="BF35" s="123"/>
      <c r="BG35" s="120"/>
      <c r="BH35" s="120"/>
      <c r="BI35" s="120"/>
      <c r="BJ35" s="124"/>
      <c r="BK35" s="120"/>
      <c r="BL35" s="120"/>
      <c r="BM35" s="120"/>
      <c r="BN35" s="120"/>
      <c r="BO35" s="120"/>
      <c r="BP35" s="120"/>
      <c r="BQ35" s="120">
        <v>3000</v>
      </c>
      <c r="BR35" s="123" t="s">
        <v>168</v>
      </c>
      <c r="BS35" s="120"/>
      <c r="BT35" s="124"/>
      <c r="BU35" s="120"/>
      <c r="BV35" s="120"/>
      <c r="BW35" s="120">
        <v>3000</v>
      </c>
      <c r="BX35" s="123" t="s">
        <v>168</v>
      </c>
      <c r="BY35" s="120"/>
      <c r="BZ35" s="126"/>
      <c r="CA35" s="126"/>
      <c r="CB35" s="120"/>
      <c r="CC35" s="120">
        <v>15000</v>
      </c>
      <c r="CD35" s="811"/>
      <c r="CE35" s="127">
        <f t="shared" si="0"/>
        <v>30216</v>
      </c>
    </row>
    <row r="36" spans="1:83" s="410" customFormat="1" ht="14.25" customHeight="1" x14ac:dyDescent="0.4">
      <c r="A36" s="818"/>
      <c r="B36" s="819"/>
      <c r="C36" s="120"/>
      <c r="D36" s="120"/>
      <c r="E36" s="120"/>
      <c r="F36" s="120"/>
      <c r="G36" s="120"/>
      <c r="H36" s="120"/>
      <c r="I36" s="120"/>
      <c r="J36" s="120"/>
      <c r="K36" s="120"/>
      <c r="L36" s="121"/>
      <c r="M36" s="122"/>
      <c r="N36" s="120"/>
      <c r="O36" s="120"/>
      <c r="P36" s="120"/>
      <c r="Q36" s="120"/>
      <c r="R36" s="120"/>
      <c r="S36" s="120"/>
      <c r="T36" s="120"/>
      <c r="U36" s="120"/>
      <c r="V36" s="124"/>
      <c r="W36" s="120"/>
      <c r="X36" s="120"/>
      <c r="Y36" s="120"/>
      <c r="Z36" s="120"/>
      <c r="AA36" s="120">
        <v>310</v>
      </c>
      <c r="AB36" s="123" t="s">
        <v>169</v>
      </c>
      <c r="AC36" s="120"/>
      <c r="AD36" s="120"/>
      <c r="AE36" s="120"/>
      <c r="AF36" s="124">
        <v>2370</v>
      </c>
      <c r="AG36" s="123" t="s">
        <v>170</v>
      </c>
      <c r="AH36" s="120"/>
      <c r="AI36" s="120"/>
      <c r="AJ36" s="120"/>
      <c r="AK36" s="120"/>
      <c r="AL36" s="120"/>
      <c r="AM36" s="120"/>
      <c r="AN36" s="120"/>
      <c r="AO36" s="120"/>
      <c r="AP36" s="124"/>
      <c r="AQ36" s="120"/>
      <c r="AR36" s="120">
        <v>0</v>
      </c>
      <c r="AS36" s="120">
        <v>0</v>
      </c>
      <c r="AT36" s="120"/>
      <c r="AU36" s="120"/>
      <c r="AV36" s="120"/>
      <c r="AW36" s="120"/>
      <c r="AX36" s="121"/>
      <c r="AY36" s="125"/>
      <c r="AZ36" s="152"/>
      <c r="BA36" s="123"/>
      <c r="BB36" s="120"/>
      <c r="BC36" s="120"/>
      <c r="BD36" s="120"/>
      <c r="BE36" s="120">
        <v>0</v>
      </c>
      <c r="BF36" s="120"/>
      <c r="BG36" s="120"/>
      <c r="BH36" s="120"/>
      <c r="BI36" s="120"/>
      <c r="BJ36" s="124"/>
      <c r="BK36" s="120"/>
      <c r="BL36" s="120"/>
      <c r="BM36" s="120"/>
      <c r="BN36" s="120"/>
      <c r="BO36" s="120"/>
      <c r="BP36" s="120"/>
      <c r="BQ36" s="120">
        <v>0</v>
      </c>
      <c r="BR36" s="120"/>
      <c r="BS36" s="120"/>
      <c r="BT36" s="124"/>
      <c r="BU36" s="120"/>
      <c r="BV36" s="120"/>
      <c r="BW36" s="120"/>
      <c r="BX36" s="120"/>
      <c r="BY36" s="120"/>
      <c r="BZ36" s="120"/>
      <c r="CA36" s="120"/>
      <c r="CB36" s="120"/>
      <c r="CC36" s="120" t="s">
        <v>556</v>
      </c>
      <c r="CD36" s="811"/>
      <c r="CE36" s="127">
        <f t="shared" si="0"/>
        <v>2680</v>
      </c>
    </row>
    <row r="37" spans="1:83" s="410" customFormat="1" ht="14.25" customHeight="1" x14ac:dyDescent="0.4">
      <c r="A37" s="820"/>
      <c r="B37" s="821"/>
      <c r="C37" s="128"/>
      <c r="D37" s="128"/>
      <c r="E37" s="128"/>
      <c r="F37" s="128"/>
      <c r="G37" s="128"/>
      <c r="H37" s="128"/>
      <c r="I37" s="128"/>
      <c r="J37" s="128"/>
      <c r="K37" s="128"/>
      <c r="L37" s="129"/>
      <c r="M37" s="130"/>
      <c r="N37" s="128"/>
      <c r="O37" s="128"/>
      <c r="P37" s="128"/>
      <c r="Q37" s="128"/>
      <c r="R37" s="128"/>
      <c r="S37" s="128"/>
      <c r="T37" s="128"/>
      <c r="U37" s="128"/>
      <c r="V37" s="132"/>
      <c r="W37" s="128"/>
      <c r="X37" s="128"/>
      <c r="Y37" s="128"/>
      <c r="Z37" s="128"/>
      <c r="AA37" s="128"/>
      <c r="AB37" s="128"/>
      <c r="AC37" s="128"/>
      <c r="AD37" s="128"/>
      <c r="AE37" s="128"/>
      <c r="AF37" s="132">
        <v>1958</v>
      </c>
      <c r="AG37" s="131" t="s">
        <v>171</v>
      </c>
      <c r="AH37" s="128"/>
      <c r="AI37" s="128"/>
      <c r="AJ37" s="128"/>
      <c r="AK37" s="128"/>
      <c r="AL37" s="128"/>
      <c r="AM37" s="128"/>
      <c r="AN37" s="128"/>
      <c r="AO37" s="128" t="s">
        <v>509</v>
      </c>
      <c r="AP37" s="132"/>
      <c r="AQ37" s="128"/>
      <c r="AR37" s="131" t="s">
        <v>503</v>
      </c>
      <c r="AS37" s="128"/>
      <c r="AT37" s="128"/>
      <c r="AU37" s="128"/>
      <c r="AV37" s="128"/>
      <c r="AW37" s="128"/>
      <c r="AX37" s="129"/>
      <c r="AY37" s="153"/>
      <c r="AZ37" s="132"/>
      <c r="BA37" s="128"/>
      <c r="BB37" s="128"/>
      <c r="BC37" s="128"/>
      <c r="BD37" s="128"/>
      <c r="BE37" s="128">
        <v>0</v>
      </c>
      <c r="BF37" s="128"/>
      <c r="BG37" s="128"/>
      <c r="BH37" s="128"/>
      <c r="BI37" s="128"/>
      <c r="BJ37" s="132"/>
      <c r="BK37" s="128"/>
      <c r="BL37" s="128"/>
      <c r="BM37" s="128"/>
      <c r="BN37" s="128"/>
      <c r="BO37" s="128"/>
      <c r="BP37" s="128"/>
      <c r="BQ37" s="128">
        <v>0</v>
      </c>
      <c r="BR37" s="128"/>
      <c r="BS37" s="128"/>
      <c r="BT37" s="132"/>
      <c r="BU37" s="128"/>
      <c r="BV37" s="128"/>
      <c r="BW37" s="128"/>
      <c r="BX37" s="128"/>
      <c r="BY37" s="128"/>
      <c r="BZ37" s="128"/>
      <c r="CA37" s="128"/>
      <c r="CB37" s="128"/>
      <c r="CC37" s="128">
        <v>0</v>
      </c>
      <c r="CD37" s="815"/>
      <c r="CE37" s="101">
        <f t="shared" si="0"/>
        <v>1958</v>
      </c>
    </row>
    <row r="38" spans="1:83" s="410" customFormat="1" ht="14.25" customHeight="1" x14ac:dyDescent="0.4">
      <c r="A38" s="805" t="s">
        <v>172</v>
      </c>
      <c r="B38" s="806"/>
      <c r="C38" s="135"/>
      <c r="D38" s="135"/>
      <c r="E38" s="135"/>
      <c r="F38" s="135"/>
      <c r="G38" s="135"/>
      <c r="H38" s="135"/>
      <c r="I38" s="135"/>
      <c r="J38" s="135"/>
      <c r="K38" s="164">
        <v>3649</v>
      </c>
      <c r="L38" s="136"/>
      <c r="M38" s="137"/>
      <c r="N38" s="135">
        <v>395</v>
      </c>
      <c r="O38" s="139" t="s">
        <v>173</v>
      </c>
      <c r="P38" s="135"/>
      <c r="Q38" s="135"/>
      <c r="R38" s="135"/>
      <c r="S38" s="135"/>
      <c r="T38" s="135" t="s">
        <v>174</v>
      </c>
      <c r="U38" s="165">
        <v>3692</v>
      </c>
      <c r="V38" s="138"/>
      <c r="W38" s="135"/>
      <c r="X38" s="135"/>
      <c r="Y38" s="135"/>
      <c r="Z38" s="135"/>
      <c r="AA38" s="135"/>
      <c r="AB38" s="135"/>
      <c r="AC38" s="135"/>
      <c r="AD38" s="135"/>
      <c r="AE38" s="135"/>
      <c r="AF38" s="138">
        <v>1153</v>
      </c>
      <c r="AG38" s="166" t="s">
        <v>175</v>
      </c>
      <c r="AH38" s="135"/>
      <c r="AI38" s="135"/>
      <c r="AJ38" s="135"/>
      <c r="AK38" s="135"/>
      <c r="AL38" s="135"/>
      <c r="AM38" s="135">
        <v>2478</v>
      </c>
      <c r="AN38" s="135">
        <v>1698</v>
      </c>
      <c r="AO38" s="135">
        <v>5111</v>
      </c>
      <c r="AP38" s="138">
        <v>548</v>
      </c>
      <c r="AQ38" s="135">
        <v>4811</v>
      </c>
      <c r="AR38" s="135">
        <v>8364.7829621194542</v>
      </c>
      <c r="AS38" s="135">
        <v>9634.1604851639295</v>
      </c>
      <c r="AT38" s="135"/>
      <c r="AU38" s="135">
        <v>1752</v>
      </c>
      <c r="AV38" s="135">
        <v>4528</v>
      </c>
      <c r="AW38" s="135"/>
      <c r="AX38" s="136"/>
      <c r="AY38" s="140"/>
      <c r="AZ38" s="138"/>
      <c r="BA38" s="135"/>
      <c r="BB38" s="135"/>
      <c r="BC38" s="135"/>
      <c r="BD38" s="135"/>
      <c r="BE38" s="135">
        <v>20000</v>
      </c>
      <c r="BF38" s="135"/>
      <c r="BG38" s="135"/>
      <c r="BH38" s="135"/>
      <c r="BI38" s="135"/>
      <c r="BJ38" s="138"/>
      <c r="BK38" s="135"/>
      <c r="BL38" s="135"/>
      <c r="BM38" s="135"/>
      <c r="BN38" s="135"/>
      <c r="BO38" s="135"/>
      <c r="BP38" s="135"/>
      <c r="BQ38" s="135">
        <v>20000</v>
      </c>
      <c r="BR38" s="135"/>
      <c r="BS38" s="135"/>
      <c r="BT38" s="138"/>
      <c r="BU38" s="135"/>
      <c r="BV38" s="135"/>
      <c r="BW38" s="135"/>
      <c r="BX38" s="135"/>
      <c r="BY38" s="135"/>
      <c r="BZ38" s="135"/>
      <c r="CA38" s="135"/>
      <c r="CB38" s="135"/>
      <c r="CC38" s="135">
        <v>20000</v>
      </c>
      <c r="CD38" s="757">
        <f>+SUM(CE38:CE39)</f>
        <v>109499.94344728338</v>
      </c>
      <c r="CE38" s="142">
        <f t="shared" si="0"/>
        <v>107813.94344728338</v>
      </c>
    </row>
    <row r="39" spans="1:83" s="410" customFormat="1" ht="14.25" customHeight="1" x14ac:dyDescent="0.4">
      <c r="A39" s="813"/>
      <c r="B39" s="814"/>
      <c r="C39" s="143"/>
      <c r="D39" s="143"/>
      <c r="E39" s="143"/>
      <c r="F39" s="143"/>
      <c r="G39" s="143"/>
      <c r="H39" s="143"/>
      <c r="I39" s="143"/>
      <c r="J39" s="143"/>
      <c r="K39" s="591" t="s">
        <v>832</v>
      </c>
      <c r="L39" s="144"/>
      <c r="M39" s="145"/>
      <c r="N39" s="143"/>
      <c r="O39" s="143"/>
      <c r="P39" s="143"/>
      <c r="Q39" s="143"/>
      <c r="R39" s="143"/>
      <c r="S39" s="143"/>
      <c r="T39" s="143"/>
      <c r="U39" s="143"/>
      <c r="V39" s="146"/>
      <c r="W39" s="143"/>
      <c r="X39" s="143"/>
      <c r="Y39" s="143"/>
      <c r="Z39" s="143"/>
      <c r="AA39" s="143"/>
      <c r="AB39" s="143"/>
      <c r="AC39" s="143"/>
      <c r="AD39" s="143"/>
      <c r="AE39" s="143"/>
      <c r="AF39" s="146"/>
      <c r="AG39" s="143"/>
      <c r="AH39" s="143"/>
      <c r="AI39" s="143"/>
      <c r="AJ39" s="143"/>
      <c r="AK39" s="143"/>
      <c r="AL39" s="143"/>
      <c r="AM39" s="143" t="s">
        <v>573</v>
      </c>
      <c r="AN39" s="143"/>
      <c r="AO39" s="143"/>
      <c r="AP39" s="146"/>
      <c r="AQ39" s="143" t="s">
        <v>176</v>
      </c>
      <c r="AR39" s="143">
        <v>1642</v>
      </c>
      <c r="AS39" s="143">
        <v>44</v>
      </c>
      <c r="AT39" s="143"/>
      <c r="AU39" s="143"/>
      <c r="AV39" s="143"/>
      <c r="AW39" s="143"/>
      <c r="AX39" s="144"/>
      <c r="AY39" s="148"/>
      <c r="AZ39" s="146"/>
      <c r="BA39" s="143"/>
      <c r="BB39" s="143"/>
      <c r="BC39" s="143"/>
      <c r="BD39" s="143"/>
      <c r="BE39" s="147" t="s">
        <v>493</v>
      </c>
      <c r="BF39" s="143"/>
      <c r="BG39" s="143"/>
      <c r="BH39" s="143"/>
      <c r="BI39" s="143"/>
      <c r="BJ39" s="146"/>
      <c r="BK39" s="143"/>
      <c r="BL39" s="143"/>
      <c r="BM39" s="143"/>
      <c r="BN39" s="143"/>
      <c r="BO39" s="143"/>
      <c r="BP39" s="143"/>
      <c r="BQ39" s="147" t="s">
        <v>493</v>
      </c>
      <c r="BR39" s="143"/>
      <c r="BS39" s="143"/>
      <c r="BT39" s="146"/>
      <c r="BU39" s="143"/>
      <c r="BV39" s="143"/>
      <c r="BW39" s="143"/>
      <c r="BX39" s="143"/>
      <c r="BY39" s="143"/>
      <c r="BZ39" s="143"/>
      <c r="CA39" s="143"/>
      <c r="CB39" s="143"/>
      <c r="CC39" s="143" t="s">
        <v>494</v>
      </c>
      <c r="CD39" s="815"/>
      <c r="CE39" s="150">
        <f t="shared" si="0"/>
        <v>1686</v>
      </c>
    </row>
    <row r="40" spans="1:83" s="410" customFormat="1" ht="14.25" customHeight="1" x14ac:dyDescent="0.4">
      <c r="A40" s="805" t="s">
        <v>177</v>
      </c>
      <c r="B40" s="806"/>
      <c r="C40" s="116"/>
      <c r="D40" s="116"/>
      <c r="E40" s="116"/>
      <c r="F40" s="116"/>
      <c r="G40" s="116"/>
      <c r="H40" s="116"/>
      <c r="I40" s="116"/>
      <c r="J40" s="116"/>
      <c r="K40" s="116"/>
      <c r="L40" s="167"/>
      <c r="M40" s="110"/>
      <c r="N40" s="116"/>
      <c r="O40" s="116"/>
      <c r="P40" s="116"/>
      <c r="Q40" s="116"/>
      <c r="R40" s="116"/>
      <c r="S40" s="116"/>
      <c r="T40" s="116" t="s">
        <v>181</v>
      </c>
      <c r="U40" s="116">
        <v>2160</v>
      </c>
      <c r="V40" s="114"/>
      <c r="W40" s="116"/>
      <c r="X40" s="116"/>
      <c r="Y40" s="116"/>
      <c r="Z40" s="116"/>
      <c r="AA40" s="116"/>
      <c r="AB40" s="116">
        <v>317</v>
      </c>
      <c r="AC40" s="116">
        <v>38</v>
      </c>
      <c r="AD40" s="115"/>
      <c r="AE40" s="116"/>
      <c r="AF40" s="114">
        <v>6</v>
      </c>
      <c r="AG40" s="115" t="s">
        <v>179</v>
      </c>
      <c r="AH40" s="116"/>
      <c r="AI40" s="116"/>
      <c r="AJ40" s="116"/>
      <c r="AK40" s="116"/>
      <c r="AL40" s="116"/>
      <c r="AM40" s="116">
        <v>42</v>
      </c>
      <c r="AN40" s="116">
        <v>1334</v>
      </c>
      <c r="AO40" s="116"/>
      <c r="AP40" s="114"/>
      <c r="AQ40" s="116"/>
      <c r="AR40" s="116" t="s">
        <v>176</v>
      </c>
      <c r="AS40" s="116"/>
      <c r="AT40" s="116"/>
      <c r="AU40" s="116"/>
      <c r="AV40" s="116"/>
      <c r="AW40" s="116"/>
      <c r="AX40" s="167"/>
      <c r="AY40" s="118"/>
      <c r="AZ40" s="114"/>
      <c r="BA40" s="116"/>
      <c r="BB40" s="116"/>
      <c r="BC40" s="116"/>
      <c r="BD40" s="116"/>
      <c r="BE40" s="116">
        <v>0</v>
      </c>
      <c r="BF40" s="116"/>
      <c r="BG40" s="116"/>
      <c r="BH40" s="116"/>
      <c r="BI40" s="116"/>
      <c r="BJ40" s="114"/>
      <c r="BK40" s="116"/>
      <c r="BL40" s="116"/>
      <c r="BM40" s="116"/>
      <c r="BN40" s="116"/>
      <c r="BO40" s="116"/>
      <c r="BP40" s="116"/>
      <c r="BQ40" s="116">
        <v>0</v>
      </c>
      <c r="BR40" s="116"/>
      <c r="BS40" s="116"/>
      <c r="BT40" s="114"/>
      <c r="BU40" s="116"/>
      <c r="BV40" s="116"/>
      <c r="BW40" s="116"/>
      <c r="BX40" s="116"/>
      <c r="BY40" s="116"/>
      <c r="BZ40" s="116"/>
      <c r="CA40" s="116"/>
      <c r="CB40" s="116"/>
      <c r="CC40" s="116">
        <v>0</v>
      </c>
      <c r="CD40" s="757">
        <f>+SUM(CE40:CE49)</f>
        <v>18824</v>
      </c>
      <c r="CE40" s="119">
        <f t="shared" si="0"/>
        <v>3897</v>
      </c>
    </row>
    <row r="41" spans="1:83" s="410" customFormat="1" ht="14.25" customHeight="1" x14ac:dyDescent="0.4">
      <c r="A41" s="807"/>
      <c r="B41" s="808"/>
      <c r="C41" s="120"/>
      <c r="D41" s="120"/>
      <c r="E41" s="120"/>
      <c r="F41" s="120"/>
      <c r="G41" s="120"/>
      <c r="H41" s="120"/>
      <c r="I41" s="120"/>
      <c r="J41" s="120"/>
      <c r="K41" s="120"/>
      <c r="L41" s="121"/>
      <c r="M41" s="122"/>
      <c r="N41" s="123"/>
      <c r="O41" s="120"/>
      <c r="P41" s="120"/>
      <c r="Q41" s="120"/>
      <c r="R41" s="120"/>
      <c r="S41" s="120"/>
      <c r="T41" s="120" t="s">
        <v>184</v>
      </c>
      <c r="U41" s="120">
        <v>2529</v>
      </c>
      <c r="V41" s="124"/>
      <c r="W41" s="120"/>
      <c r="X41" s="120"/>
      <c r="Y41" s="120"/>
      <c r="Z41" s="120"/>
      <c r="AA41" s="120"/>
      <c r="AB41" s="120"/>
      <c r="AC41" s="120" t="s">
        <v>182</v>
      </c>
      <c r="AD41" s="120"/>
      <c r="AE41" s="120"/>
      <c r="AF41" s="124">
        <v>5779</v>
      </c>
      <c r="AG41" s="123" t="s">
        <v>183</v>
      </c>
      <c r="AH41" s="120"/>
      <c r="AI41" s="120"/>
      <c r="AJ41" s="120"/>
      <c r="AK41" s="120"/>
      <c r="AL41" s="120"/>
      <c r="AM41" s="120"/>
      <c r="AN41" s="120"/>
      <c r="AO41" s="120"/>
      <c r="AP41" s="124"/>
      <c r="AQ41" s="120"/>
      <c r="AR41" s="120"/>
      <c r="AS41" s="120"/>
      <c r="AT41" s="120"/>
      <c r="AU41" s="120"/>
      <c r="AV41" s="120"/>
      <c r="AW41" s="120"/>
      <c r="AX41" s="121"/>
      <c r="AY41" s="125"/>
      <c r="AZ41" s="124"/>
      <c r="BA41" s="120"/>
      <c r="BB41" s="120"/>
      <c r="BC41" s="120"/>
      <c r="BD41" s="120"/>
      <c r="BE41" s="120">
        <v>0</v>
      </c>
      <c r="BF41" s="120"/>
      <c r="BG41" s="120"/>
      <c r="BH41" s="120"/>
      <c r="BI41" s="120"/>
      <c r="BJ41" s="124"/>
      <c r="BK41" s="120"/>
      <c r="BL41" s="120"/>
      <c r="BM41" s="120"/>
      <c r="BN41" s="120"/>
      <c r="BO41" s="120"/>
      <c r="BP41" s="120"/>
      <c r="BQ41" s="120">
        <v>0</v>
      </c>
      <c r="BR41" s="120"/>
      <c r="BS41" s="120"/>
      <c r="BT41" s="124"/>
      <c r="BU41" s="120"/>
      <c r="BV41" s="120"/>
      <c r="BW41" s="120"/>
      <c r="BX41" s="120"/>
      <c r="BY41" s="120"/>
      <c r="BZ41" s="120"/>
      <c r="CA41" s="120"/>
      <c r="CB41" s="120"/>
      <c r="CC41" s="120">
        <v>0</v>
      </c>
      <c r="CD41" s="811"/>
      <c r="CE41" s="127">
        <f t="shared" si="0"/>
        <v>8308</v>
      </c>
    </row>
    <row r="42" spans="1:83" s="410" customFormat="1" ht="14.25" customHeight="1" x14ac:dyDescent="0.4">
      <c r="A42" s="807"/>
      <c r="B42" s="808"/>
      <c r="C42" s="120"/>
      <c r="D42" s="120"/>
      <c r="E42" s="120"/>
      <c r="F42" s="120"/>
      <c r="G42" s="120"/>
      <c r="H42" s="120"/>
      <c r="I42" s="120"/>
      <c r="J42" s="120"/>
      <c r="K42" s="120"/>
      <c r="L42" s="121"/>
      <c r="M42" s="122"/>
      <c r="N42" s="120"/>
      <c r="O42" s="120"/>
      <c r="P42" s="120"/>
      <c r="Q42" s="120"/>
      <c r="R42" s="120"/>
      <c r="S42" s="120"/>
      <c r="T42" s="120"/>
      <c r="U42" s="120">
        <v>326</v>
      </c>
      <c r="V42" s="152" t="s">
        <v>186</v>
      </c>
      <c r="W42" s="120"/>
      <c r="X42" s="120"/>
      <c r="Y42" s="120"/>
      <c r="Z42" s="120"/>
      <c r="AA42" s="120"/>
      <c r="AB42" s="120"/>
      <c r="AC42" s="120"/>
      <c r="AD42" s="120"/>
      <c r="AE42" s="120"/>
      <c r="AF42" s="124">
        <v>1113</v>
      </c>
      <c r="AG42" s="123" t="s">
        <v>185</v>
      </c>
      <c r="AH42" s="120"/>
      <c r="AI42" s="120"/>
      <c r="AJ42" s="120"/>
      <c r="AK42" s="120"/>
      <c r="AL42" s="120"/>
      <c r="AM42" s="120"/>
      <c r="AN42" s="120"/>
      <c r="AO42" s="120"/>
      <c r="AP42" s="124"/>
      <c r="AQ42" s="120"/>
      <c r="AR42" s="120"/>
      <c r="AS42" s="120"/>
      <c r="AT42" s="120"/>
      <c r="AU42" s="120"/>
      <c r="AV42" s="120"/>
      <c r="AW42" s="120"/>
      <c r="AX42" s="121"/>
      <c r="AY42" s="125"/>
      <c r="AZ42" s="124"/>
      <c r="BA42" s="120"/>
      <c r="BB42" s="120"/>
      <c r="BC42" s="120"/>
      <c r="BD42" s="120"/>
      <c r="BE42" s="120">
        <v>0</v>
      </c>
      <c r="BF42" s="120"/>
      <c r="BG42" s="120"/>
      <c r="BH42" s="120"/>
      <c r="BI42" s="120"/>
      <c r="BJ42" s="124"/>
      <c r="BK42" s="120"/>
      <c r="BL42" s="120"/>
      <c r="BM42" s="120"/>
      <c r="BN42" s="120"/>
      <c r="BO42" s="120"/>
      <c r="BP42" s="120"/>
      <c r="BQ42" s="120">
        <v>0</v>
      </c>
      <c r="BR42" s="120"/>
      <c r="BS42" s="120"/>
      <c r="BT42" s="124"/>
      <c r="BU42" s="120"/>
      <c r="BV42" s="120"/>
      <c r="BW42" s="120"/>
      <c r="BX42" s="120"/>
      <c r="BY42" s="120"/>
      <c r="BZ42" s="120"/>
      <c r="CA42" s="120"/>
      <c r="CB42" s="120"/>
      <c r="CC42" s="120">
        <v>0</v>
      </c>
      <c r="CD42" s="811"/>
      <c r="CE42" s="127">
        <f t="shared" si="0"/>
        <v>1439</v>
      </c>
    </row>
    <row r="43" spans="1:83" s="410" customFormat="1" ht="14.25" customHeight="1" x14ac:dyDescent="0.4">
      <c r="A43" s="807"/>
      <c r="B43" s="808"/>
      <c r="C43" s="120"/>
      <c r="D43" s="120"/>
      <c r="E43" s="120"/>
      <c r="F43" s="120"/>
      <c r="G43" s="120"/>
      <c r="H43" s="120"/>
      <c r="I43" s="120"/>
      <c r="J43" s="120"/>
      <c r="K43" s="120"/>
      <c r="L43" s="121"/>
      <c r="M43" s="122"/>
      <c r="N43" s="120"/>
      <c r="O43" s="120"/>
      <c r="P43" s="120"/>
      <c r="Q43" s="120"/>
      <c r="R43" s="120"/>
      <c r="S43" s="120"/>
      <c r="T43" s="120"/>
      <c r="U43" s="120"/>
      <c r="V43" s="152"/>
      <c r="W43" s="120"/>
      <c r="X43" s="120"/>
      <c r="Y43" s="120"/>
      <c r="Z43" s="120"/>
      <c r="AA43" s="120"/>
      <c r="AB43" s="120"/>
      <c r="AC43" s="120"/>
      <c r="AD43" s="120"/>
      <c r="AE43" s="120"/>
      <c r="AF43" s="124">
        <v>393</v>
      </c>
      <c r="AG43" s="123" t="s">
        <v>187</v>
      </c>
      <c r="AH43" s="120"/>
      <c r="AI43" s="120"/>
      <c r="AJ43" s="120"/>
      <c r="AK43" s="120"/>
      <c r="AL43" s="120"/>
      <c r="AM43" s="120"/>
      <c r="AN43" s="120"/>
      <c r="AO43" s="120"/>
      <c r="AP43" s="124"/>
      <c r="AQ43" s="120"/>
      <c r="AR43" s="120"/>
      <c r="AS43" s="120"/>
      <c r="AT43" s="120"/>
      <c r="AU43" s="120"/>
      <c r="AV43" s="120"/>
      <c r="AW43" s="120"/>
      <c r="AX43" s="121"/>
      <c r="AY43" s="125"/>
      <c r="AZ43" s="124"/>
      <c r="BA43" s="120"/>
      <c r="BB43" s="120"/>
      <c r="BC43" s="120"/>
      <c r="BD43" s="120"/>
      <c r="BE43" s="120">
        <v>0</v>
      </c>
      <c r="BF43" s="120"/>
      <c r="BG43" s="120"/>
      <c r="BH43" s="120"/>
      <c r="BI43" s="120"/>
      <c r="BJ43" s="124"/>
      <c r="BK43" s="120"/>
      <c r="BL43" s="120"/>
      <c r="BM43" s="120"/>
      <c r="BN43" s="120"/>
      <c r="BO43" s="120"/>
      <c r="BP43" s="120"/>
      <c r="BQ43" s="120">
        <v>0</v>
      </c>
      <c r="BR43" s="120"/>
      <c r="BS43" s="120"/>
      <c r="BT43" s="124"/>
      <c r="BU43" s="120"/>
      <c r="BV43" s="120"/>
      <c r="BW43" s="120"/>
      <c r="BX43" s="120"/>
      <c r="BY43" s="120"/>
      <c r="BZ43" s="120"/>
      <c r="CA43" s="120"/>
      <c r="CB43" s="120"/>
      <c r="CC43" s="120">
        <v>0</v>
      </c>
      <c r="CD43" s="811"/>
      <c r="CE43" s="127">
        <f t="shared" si="0"/>
        <v>393</v>
      </c>
    </row>
    <row r="44" spans="1:83" s="410" customFormat="1" ht="14.25" customHeight="1" x14ac:dyDescent="0.4">
      <c r="A44" s="807"/>
      <c r="B44" s="808"/>
      <c r="C44" s="120"/>
      <c r="D44" s="120"/>
      <c r="E44" s="120"/>
      <c r="F44" s="120"/>
      <c r="G44" s="120"/>
      <c r="H44" s="120"/>
      <c r="I44" s="120"/>
      <c r="J44" s="120"/>
      <c r="K44" s="120"/>
      <c r="L44" s="121"/>
      <c r="M44" s="122"/>
      <c r="N44" s="120"/>
      <c r="O44" s="120"/>
      <c r="P44" s="120"/>
      <c r="Q44" s="120"/>
      <c r="R44" s="120"/>
      <c r="S44" s="120"/>
      <c r="T44" s="120"/>
      <c r="U44" s="120"/>
      <c r="V44" s="124"/>
      <c r="W44" s="120"/>
      <c r="X44" s="120"/>
      <c r="Y44" s="120"/>
      <c r="Z44" s="120"/>
      <c r="AA44" s="120"/>
      <c r="AB44" s="120"/>
      <c r="AC44" s="120"/>
      <c r="AD44" s="120"/>
      <c r="AE44" s="120"/>
      <c r="AF44" s="124">
        <v>143</v>
      </c>
      <c r="AG44" s="123" t="s">
        <v>188</v>
      </c>
      <c r="AH44" s="120"/>
      <c r="AI44" s="120"/>
      <c r="AJ44" s="120"/>
      <c r="AK44" s="120"/>
      <c r="AL44" s="120"/>
      <c r="AM44" s="120"/>
      <c r="AN44" s="120"/>
      <c r="AO44" s="120"/>
      <c r="AP44" s="124"/>
      <c r="AQ44" s="120"/>
      <c r="AR44" s="120"/>
      <c r="AS44" s="120"/>
      <c r="AT44" s="120"/>
      <c r="AU44" s="120"/>
      <c r="AV44" s="120"/>
      <c r="AW44" s="120"/>
      <c r="AX44" s="121"/>
      <c r="AY44" s="125"/>
      <c r="AZ44" s="124"/>
      <c r="BA44" s="120"/>
      <c r="BB44" s="120"/>
      <c r="BC44" s="120"/>
      <c r="BD44" s="120"/>
      <c r="BE44" s="120">
        <v>0</v>
      </c>
      <c r="BF44" s="120"/>
      <c r="BG44" s="120"/>
      <c r="BH44" s="120"/>
      <c r="BI44" s="120"/>
      <c r="BJ44" s="124"/>
      <c r="BK44" s="120"/>
      <c r="BL44" s="120"/>
      <c r="BM44" s="120"/>
      <c r="BN44" s="120"/>
      <c r="BO44" s="120"/>
      <c r="BP44" s="120"/>
      <c r="BQ44" s="120">
        <v>0</v>
      </c>
      <c r="BR44" s="120"/>
      <c r="BS44" s="120"/>
      <c r="BT44" s="124"/>
      <c r="BU44" s="120"/>
      <c r="BV44" s="120"/>
      <c r="BW44" s="120"/>
      <c r="BX44" s="120"/>
      <c r="BY44" s="120"/>
      <c r="BZ44" s="120"/>
      <c r="CA44" s="120"/>
      <c r="CB44" s="120"/>
      <c r="CC44" s="120">
        <v>0</v>
      </c>
      <c r="CD44" s="811"/>
      <c r="CE44" s="127">
        <f t="shared" si="0"/>
        <v>143</v>
      </c>
    </row>
    <row r="45" spans="1:83" s="410" customFormat="1" ht="14.25" customHeight="1" x14ac:dyDescent="0.4">
      <c r="A45" s="807"/>
      <c r="B45" s="808"/>
      <c r="C45" s="120"/>
      <c r="D45" s="120"/>
      <c r="E45" s="120"/>
      <c r="F45" s="120"/>
      <c r="G45" s="120"/>
      <c r="H45" s="120"/>
      <c r="I45" s="120"/>
      <c r="J45" s="120"/>
      <c r="K45" s="120"/>
      <c r="L45" s="121"/>
      <c r="M45" s="122"/>
      <c r="N45" s="120"/>
      <c r="O45" s="120"/>
      <c r="P45" s="120"/>
      <c r="Q45" s="120"/>
      <c r="R45" s="120"/>
      <c r="S45" s="120"/>
      <c r="T45" s="120"/>
      <c r="U45" s="120"/>
      <c r="V45" s="124"/>
      <c r="W45" s="120"/>
      <c r="X45" s="120"/>
      <c r="Y45" s="120"/>
      <c r="Z45" s="120"/>
      <c r="AA45" s="120"/>
      <c r="AB45" s="120"/>
      <c r="AC45" s="120"/>
      <c r="AD45" s="120"/>
      <c r="AE45" s="120"/>
      <c r="AF45" s="124">
        <v>1753</v>
      </c>
      <c r="AG45" s="123" t="s">
        <v>189</v>
      </c>
      <c r="AH45" s="120"/>
      <c r="AI45" s="120"/>
      <c r="AJ45" s="120"/>
      <c r="AK45" s="120"/>
      <c r="AL45" s="120"/>
      <c r="AM45" s="120"/>
      <c r="AN45" s="120"/>
      <c r="AO45" s="120"/>
      <c r="AP45" s="124"/>
      <c r="AQ45" s="120"/>
      <c r="AR45" s="120"/>
      <c r="AS45" s="120"/>
      <c r="AT45" s="120"/>
      <c r="AU45" s="120"/>
      <c r="AV45" s="120"/>
      <c r="AW45" s="120"/>
      <c r="AX45" s="121"/>
      <c r="AY45" s="125"/>
      <c r="AZ45" s="124"/>
      <c r="BA45" s="120"/>
      <c r="BB45" s="120"/>
      <c r="BC45" s="120"/>
      <c r="BD45" s="120"/>
      <c r="BE45" s="120">
        <v>0</v>
      </c>
      <c r="BF45" s="120"/>
      <c r="BG45" s="120"/>
      <c r="BH45" s="120"/>
      <c r="BI45" s="120"/>
      <c r="BJ45" s="124"/>
      <c r="BK45" s="120"/>
      <c r="BL45" s="120"/>
      <c r="BM45" s="120"/>
      <c r="BN45" s="120"/>
      <c r="BO45" s="120"/>
      <c r="BP45" s="120"/>
      <c r="BQ45" s="120">
        <v>0</v>
      </c>
      <c r="BR45" s="120"/>
      <c r="BS45" s="120"/>
      <c r="BT45" s="124"/>
      <c r="BU45" s="120"/>
      <c r="BV45" s="120"/>
      <c r="BW45" s="120"/>
      <c r="BX45" s="120"/>
      <c r="BY45" s="120"/>
      <c r="BZ45" s="120"/>
      <c r="CA45" s="120"/>
      <c r="CB45" s="120"/>
      <c r="CC45" s="120">
        <v>0</v>
      </c>
      <c r="CD45" s="811"/>
      <c r="CE45" s="127">
        <f t="shared" si="0"/>
        <v>1753</v>
      </c>
    </row>
    <row r="46" spans="1:83" s="410" customFormat="1" ht="14.25" customHeight="1" x14ac:dyDescent="0.4">
      <c r="A46" s="807"/>
      <c r="B46" s="808"/>
      <c r="C46" s="120"/>
      <c r="D46" s="120"/>
      <c r="E46" s="120"/>
      <c r="F46" s="120"/>
      <c r="G46" s="120"/>
      <c r="H46" s="120"/>
      <c r="I46" s="120"/>
      <c r="J46" s="120"/>
      <c r="K46" s="120"/>
      <c r="L46" s="121"/>
      <c r="M46" s="122"/>
      <c r="N46" s="120"/>
      <c r="O46" s="120"/>
      <c r="P46" s="120"/>
      <c r="Q46" s="120"/>
      <c r="R46" s="120"/>
      <c r="S46" s="120"/>
      <c r="T46" s="120"/>
      <c r="U46" s="120"/>
      <c r="V46" s="124"/>
      <c r="W46" s="120"/>
      <c r="X46" s="120"/>
      <c r="Y46" s="120"/>
      <c r="Z46" s="120"/>
      <c r="AA46" s="120"/>
      <c r="AB46" s="120"/>
      <c r="AC46" s="120"/>
      <c r="AD46" s="120"/>
      <c r="AE46" s="120"/>
      <c r="AF46" s="124">
        <v>1780</v>
      </c>
      <c r="AG46" s="123" t="s">
        <v>190</v>
      </c>
      <c r="AH46" s="120"/>
      <c r="AI46" s="120"/>
      <c r="AJ46" s="120"/>
      <c r="AK46" s="120"/>
      <c r="AL46" s="120"/>
      <c r="AM46" s="120"/>
      <c r="AN46" s="120"/>
      <c r="AO46" s="120"/>
      <c r="AP46" s="124"/>
      <c r="AQ46" s="120"/>
      <c r="AR46" s="120"/>
      <c r="AS46" s="120"/>
      <c r="AT46" s="120"/>
      <c r="AU46" s="120"/>
      <c r="AV46" s="120"/>
      <c r="AW46" s="120"/>
      <c r="AX46" s="121"/>
      <c r="AY46" s="125"/>
      <c r="AZ46" s="124"/>
      <c r="BA46" s="120"/>
      <c r="BB46" s="120"/>
      <c r="BC46" s="120"/>
      <c r="BD46" s="120"/>
      <c r="BE46" s="120">
        <v>0</v>
      </c>
      <c r="BF46" s="120"/>
      <c r="BG46" s="120"/>
      <c r="BH46" s="120"/>
      <c r="BI46" s="120"/>
      <c r="BJ46" s="124"/>
      <c r="BK46" s="120"/>
      <c r="BL46" s="120"/>
      <c r="BM46" s="120"/>
      <c r="BN46" s="120"/>
      <c r="BO46" s="120"/>
      <c r="BP46" s="120"/>
      <c r="BQ46" s="120">
        <v>0</v>
      </c>
      <c r="BR46" s="120"/>
      <c r="BS46" s="120"/>
      <c r="BT46" s="124"/>
      <c r="BU46" s="120"/>
      <c r="BV46" s="120"/>
      <c r="BW46" s="120"/>
      <c r="BX46" s="120"/>
      <c r="BY46" s="120"/>
      <c r="BZ46" s="120"/>
      <c r="CA46" s="120"/>
      <c r="CB46" s="120"/>
      <c r="CC46" s="120">
        <v>0</v>
      </c>
      <c r="CD46" s="811"/>
      <c r="CE46" s="127">
        <f t="shared" si="0"/>
        <v>1780</v>
      </c>
    </row>
    <row r="47" spans="1:83" s="410" customFormat="1" ht="14.25" customHeight="1" x14ac:dyDescent="0.4">
      <c r="A47" s="807"/>
      <c r="B47" s="808"/>
      <c r="C47" s="120"/>
      <c r="D47" s="120"/>
      <c r="E47" s="120"/>
      <c r="F47" s="120"/>
      <c r="G47" s="120"/>
      <c r="H47" s="120"/>
      <c r="I47" s="120"/>
      <c r="J47" s="120"/>
      <c r="K47" s="120"/>
      <c r="L47" s="121"/>
      <c r="M47" s="122"/>
      <c r="N47" s="120"/>
      <c r="O47" s="120"/>
      <c r="P47" s="120"/>
      <c r="Q47" s="120"/>
      <c r="R47" s="120"/>
      <c r="S47" s="120"/>
      <c r="T47" s="120"/>
      <c r="U47" s="120"/>
      <c r="V47" s="124"/>
      <c r="W47" s="120"/>
      <c r="X47" s="120"/>
      <c r="Y47" s="120"/>
      <c r="Z47" s="120"/>
      <c r="AA47" s="120"/>
      <c r="AB47" s="120"/>
      <c r="AC47" s="120"/>
      <c r="AD47" s="120"/>
      <c r="AE47" s="120"/>
      <c r="AF47" s="124">
        <v>952</v>
      </c>
      <c r="AG47" s="123" t="s">
        <v>191</v>
      </c>
      <c r="AH47" s="120"/>
      <c r="AI47" s="120"/>
      <c r="AJ47" s="120"/>
      <c r="AK47" s="120"/>
      <c r="AL47" s="120"/>
      <c r="AM47" s="120"/>
      <c r="AN47" s="120"/>
      <c r="AO47" s="120"/>
      <c r="AP47" s="124"/>
      <c r="AQ47" s="120"/>
      <c r="AR47" s="120"/>
      <c r="AS47" s="120"/>
      <c r="AT47" s="120"/>
      <c r="AU47" s="120"/>
      <c r="AV47" s="120"/>
      <c r="AW47" s="120"/>
      <c r="AX47" s="121"/>
      <c r="AY47" s="125"/>
      <c r="AZ47" s="124"/>
      <c r="BA47" s="120"/>
      <c r="BB47" s="120"/>
      <c r="BC47" s="120"/>
      <c r="BD47" s="120"/>
      <c r="BE47" s="120">
        <v>0</v>
      </c>
      <c r="BF47" s="120"/>
      <c r="BG47" s="120"/>
      <c r="BH47" s="120"/>
      <c r="BI47" s="120"/>
      <c r="BJ47" s="124"/>
      <c r="BK47" s="120"/>
      <c r="BL47" s="120"/>
      <c r="BM47" s="120"/>
      <c r="BN47" s="120"/>
      <c r="BO47" s="120"/>
      <c r="BP47" s="120"/>
      <c r="BQ47" s="120">
        <v>0</v>
      </c>
      <c r="BR47" s="120"/>
      <c r="BS47" s="120"/>
      <c r="BT47" s="124"/>
      <c r="BU47" s="120"/>
      <c r="BV47" s="120"/>
      <c r="BW47" s="120"/>
      <c r="BX47" s="120"/>
      <c r="BY47" s="120"/>
      <c r="BZ47" s="120"/>
      <c r="CA47" s="120"/>
      <c r="CB47" s="120"/>
      <c r="CC47" s="120">
        <v>0</v>
      </c>
      <c r="CD47" s="811"/>
      <c r="CE47" s="127">
        <f t="shared" si="0"/>
        <v>952</v>
      </c>
    </row>
    <row r="48" spans="1:83" s="410" customFormat="1" ht="14.25" customHeight="1" x14ac:dyDescent="0.4">
      <c r="A48" s="807"/>
      <c r="B48" s="808"/>
      <c r="C48" s="120"/>
      <c r="D48" s="120"/>
      <c r="E48" s="120"/>
      <c r="F48" s="120"/>
      <c r="G48" s="120"/>
      <c r="H48" s="120"/>
      <c r="I48" s="120"/>
      <c r="J48" s="120"/>
      <c r="K48" s="120"/>
      <c r="L48" s="121"/>
      <c r="M48" s="122"/>
      <c r="N48" s="120"/>
      <c r="O48" s="120"/>
      <c r="P48" s="120"/>
      <c r="Q48" s="120"/>
      <c r="R48" s="120"/>
      <c r="S48" s="120"/>
      <c r="T48" s="120"/>
      <c r="U48" s="120"/>
      <c r="V48" s="124"/>
      <c r="W48" s="120"/>
      <c r="X48" s="120"/>
      <c r="Y48" s="120"/>
      <c r="Z48" s="120"/>
      <c r="AA48" s="120"/>
      <c r="AB48" s="120"/>
      <c r="AC48" s="120"/>
      <c r="AD48" s="120"/>
      <c r="AE48" s="120"/>
      <c r="AF48" s="124">
        <v>88</v>
      </c>
      <c r="AG48" s="123" t="s">
        <v>192</v>
      </c>
      <c r="AH48" s="120"/>
      <c r="AI48" s="120"/>
      <c r="AJ48" s="120"/>
      <c r="AK48" s="120"/>
      <c r="AL48" s="120"/>
      <c r="AM48" s="120"/>
      <c r="AN48" s="120"/>
      <c r="AO48" s="120"/>
      <c r="AP48" s="124"/>
      <c r="AQ48" s="120"/>
      <c r="AR48" s="120"/>
      <c r="AS48" s="120"/>
      <c r="AT48" s="120"/>
      <c r="AU48" s="120"/>
      <c r="AV48" s="120"/>
      <c r="AW48" s="120"/>
      <c r="AX48" s="121"/>
      <c r="AY48" s="125"/>
      <c r="AZ48" s="124"/>
      <c r="BA48" s="120"/>
      <c r="BB48" s="120"/>
      <c r="BC48" s="120"/>
      <c r="BD48" s="120"/>
      <c r="BE48" s="120">
        <v>0</v>
      </c>
      <c r="BF48" s="120"/>
      <c r="BG48" s="120"/>
      <c r="BH48" s="120"/>
      <c r="BI48" s="120"/>
      <c r="BJ48" s="124"/>
      <c r="BK48" s="120"/>
      <c r="BL48" s="120"/>
      <c r="BM48" s="120"/>
      <c r="BN48" s="120"/>
      <c r="BO48" s="120"/>
      <c r="BP48" s="120"/>
      <c r="BQ48" s="120">
        <v>0</v>
      </c>
      <c r="BR48" s="120"/>
      <c r="BS48" s="120"/>
      <c r="BT48" s="124"/>
      <c r="BU48" s="120"/>
      <c r="BV48" s="120"/>
      <c r="BW48" s="120"/>
      <c r="BX48" s="120"/>
      <c r="BY48" s="120"/>
      <c r="BZ48" s="120"/>
      <c r="CA48" s="120"/>
      <c r="CB48" s="120"/>
      <c r="CC48" s="120">
        <v>0</v>
      </c>
      <c r="CD48" s="811"/>
      <c r="CE48" s="127">
        <f t="shared" si="0"/>
        <v>88</v>
      </c>
    </row>
    <row r="49" spans="1:83" s="410" customFormat="1" ht="14.25" customHeight="1" thickBot="1" x14ac:dyDescent="0.45">
      <c r="A49" s="809"/>
      <c r="B49" s="810"/>
      <c r="C49" s="168"/>
      <c r="D49" s="168"/>
      <c r="E49" s="168"/>
      <c r="F49" s="168"/>
      <c r="G49" s="168"/>
      <c r="H49" s="168"/>
      <c r="I49" s="168"/>
      <c r="J49" s="168"/>
      <c r="K49" s="168"/>
      <c r="L49" s="169"/>
      <c r="M49" s="134"/>
      <c r="N49" s="168"/>
      <c r="O49" s="168"/>
      <c r="P49" s="168"/>
      <c r="Q49" s="168"/>
      <c r="R49" s="168"/>
      <c r="S49" s="168"/>
      <c r="T49" s="168"/>
      <c r="U49" s="168"/>
      <c r="V49" s="170"/>
      <c r="W49" s="168"/>
      <c r="X49" s="168"/>
      <c r="Y49" s="168"/>
      <c r="Z49" s="168"/>
      <c r="AA49" s="168"/>
      <c r="AB49" s="168"/>
      <c r="AC49" s="168"/>
      <c r="AD49" s="168"/>
      <c r="AE49" s="168"/>
      <c r="AF49" s="170">
        <v>71</v>
      </c>
      <c r="AG49" s="171" t="s">
        <v>193</v>
      </c>
      <c r="AH49" s="168"/>
      <c r="AI49" s="168"/>
      <c r="AJ49" s="168"/>
      <c r="AK49" s="168"/>
      <c r="AL49" s="168"/>
      <c r="AM49" s="168"/>
      <c r="AN49" s="168"/>
      <c r="AO49" s="168"/>
      <c r="AP49" s="170"/>
      <c r="AQ49" s="168"/>
      <c r="AR49" s="168"/>
      <c r="AS49" s="168"/>
      <c r="AT49" s="168"/>
      <c r="AU49" s="168"/>
      <c r="AV49" s="168"/>
      <c r="AW49" s="168"/>
      <c r="AX49" s="169"/>
      <c r="AY49" s="172"/>
      <c r="AZ49" s="170"/>
      <c r="BA49" s="168"/>
      <c r="BB49" s="168"/>
      <c r="BC49" s="168"/>
      <c r="BD49" s="168"/>
      <c r="BE49" s="168">
        <v>0</v>
      </c>
      <c r="BF49" s="168"/>
      <c r="BG49" s="168"/>
      <c r="BH49" s="168"/>
      <c r="BI49" s="168"/>
      <c r="BJ49" s="170"/>
      <c r="BK49" s="168"/>
      <c r="BL49" s="168"/>
      <c r="BM49" s="168"/>
      <c r="BN49" s="168"/>
      <c r="BO49" s="168"/>
      <c r="BP49" s="168"/>
      <c r="BQ49" s="168">
        <v>0</v>
      </c>
      <c r="BR49" s="168"/>
      <c r="BS49" s="168"/>
      <c r="BT49" s="170"/>
      <c r="BU49" s="168"/>
      <c r="BV49" s="168"/>
      <c r="BW49" s="168"/>
      <c r="BX49" s="168"/>
      <c r="BY49" s="168"/>
      <c r="BZ49" s="168"/>
      <c r="CA49" s="168"/>
      <c r="CB49" s="168"/>
      <c r="CC49" s="168">
        <v>0</v>
      </c>
      <c r="CD49" s="812"/>
      <c r="CE49" s="119">
        <f t="shared" si="0"/>
        <v>71</v>
      </c>
    </row>
    <row r="50" spans="1:83" s="410" customFormat="1" ht="14.25" customHeight="1" x14ac:dyDescent="0.4">
      <c r="A50" s="779" t="s">
        <v>194</v>
      </c>
      <c r="B50" s="780"/>
      <c r="C50" s="173"/>
      <c r="D50" s="173"/>
      <c r="E50" s="173"/>
      <c r="F50" s="173"/>
      <c r="G50" s="173"/>
      <c r="H50" s="173"/>
      <c r="I50" s="173"/>
      <c r="J50" s="173"/>
      <c r="K50" s="173"/>
      <c r="L50" s="174"/>
      <c r="M50" s="175"/>
      <c r="N50" s="173"/>
      <c r="O50" s="173"/>
      <c r="P50" s="173"/>
      <c r="Q50" s="173"/>
      <c r="R50" s="173"/>
      <c r="S50" s="173"/>
      <c r="T50" s="173"/>
      <c r="U50" s="173"/>
      <c r="V50" s="176"/>
      <c r="W50" s="173"/>
      <c r="X50" s="173"/>
      <c r="Y50" s="173"/>
      <c r="Z50" s="173"/>
      <c r="AA50" s="173"/>
      <c r="AB50" s="173"/>
      <c r="AC50" s="173"/>
      <c r="AD50" s="173"/>
      <c r="AE50" s="173"/>
      <c r="AF50" s="176"/>
      <c r="AG50" s="173"/>
      <c r="AH50" s="173"/>
      <c r="AI50" s="173"/>
      <c r="AJ50" s="173"/>
      <c r="AK50" s="173"/>
      <c r="AL50" s="173"/>
      <c r="AM50" s="173"/>
      <c r="AN50" s="173"/>
      <c r="AO50" s="173"/>
      <c r="AP50" s="176"/>
      <c r="AQ50" s="173"/>
      <c r="AR50" s="173"/>
      <c r="AS50" s="173"/>
      <c r="AT50" s="173"/>
      <c r="AU50" s="173"/>
      <c r="AV50" s="173"/>
      <c r="AW50" s="173"/>
      <c r="AX50" s="174"/>
      <c r="AY50" s="177"/>
      <c r="AZ50" s="176"/>
      <c r="BA50" s="173"/>
      <c r="BB50" s="173"/>
      <c r="BC50" s="173"/>
      <c r="BD50" s="173"/>
      <c r="BE50" s="173">
        <v>0</v>
      </c>
      <c r="BF50" s="173"/>
      <c r="BG50" s="173"/>
      <c r="BH50" s="173"/>
      <c r="BI50" s="173"/>
      <c r="BJ50" s="176"/>
      <c r="BK50" s="173"/>
      <c r="BL50" s="173"/>
      <c r="BM50" s="173"/>
      <c r="BN50" s="173"/>
      <c r="BO50" s="173"/>
      <c r="BP50" s="173"/>
      <c r="BQ50" s="173">
        <v>0</v>
      </c>
      <c r="BR50" s="173"/>
      <c r="BS50" s="173"/>
      <c r="BT50" s="176"/>
      <c r="BU50" s="173"/>
      <c r="BV50" s="173"/>
      <c r="BW50" s="173"/>
      <c r="BX50" s="173"/>
      <c r="BY50" s="173"/>
      <c r="BZ50" s="173"/>
      <c r="CA50" s="173"/>
      <c r="CB50" s="173"/>
      <c r="CC50" s="173">
        <v>0</v>
      </c>
      <c r="CD50" s="178"/>
      <c r="CE50" s="178">
        <f>SUM(D50:CD50)</f>
        <v>0</v>
      </c>
    </row>
    <row r="51" spans="1:83" s="410" customFormat="1" ht="14.25" customHeight="1" x14ac:dyDescent="0.4">
      <c r="A51" s="751" t="s">
        <v>195</v>
      </c>
      <c r="B51" s="752"/>
      <c r="C51" s="135"/>
      <c r="D51" s="135"/>
      <c r="E51" s="135"/>
      <c r="F51" s="135"/>
      <c r="G51" s="135"/>
      <c r="H51" s="135"/>
      <c r="I51" s="135"/>
      <c r="J51" s="135"/>
      <c r="K51" s="135"/>
      <c r="L51" s="136"/>
      <c r="M51" s="137"/>
      <c r="N51" s="135"/>
      <c r="O51" s="135"/>
      <c r="P51" s="135"/>
      <c r="Q51" s="135"/>
      <c r="R51" s="135"/>
      <c r="S51" s="135"/>
      <c r="T51" s="135"/>
      <c r="U51" s="135"/>
      <c r="V51" s="138"/>
      <c r="W51" s="135"/>
      <c r="X51" s="135"/>
      <c r="Y51" s="135"/>
      <c r="Z51" s="135"/>
      <c r="AA51" s="135"/>
      <c r="AB51" s="135"/>
      <c r="AC51" s="135"/>
      <c r="AD51" s="135" t="s">
        <v>196</v>
      </c>
      <c r="AE51" s="135">
        <v>3234</v>
      </c>
      <c r="AF51" s="138">
        <v>935</v>
      </c>
      <c r="AG51" s="139" t="s">
        <v>197</v>
      </c>
      <c r="AH51" s="135"/>
      <c r="AI51" s="135"/>
      <c r="AJ51" s="135"/>
      <c r="AK51" s="135"/>
      <c r="AL51" s="135"/>
      <c r="AM51" s="135"/>
      <c r="AN51" s="135"/>
      <c r="AO51" s="135"/>
      <c r="AP51" s="138"/>
      <c r="AQ51" s="135"/>
      <c r="AR51" s="135"/>
      <c r="AS51" s="135"/>
      <c r="AT51" s="135"/>
      <c r="AU51" s="135"/>
      <c r="AV51" s="135"/>
      <c r="AW51" s="135"/>
      <c r="AX51" s="136"/>
      <c r="AY51" s="140"/>
      <c r="AZ51" s="138"/>
      <c r="BA51" s="135"/>
      <c r="BB51" s="135"/>
      <c r="BC51" s="135"/>
      <c r="BD51" s="135"/>
      <c r="BE51" s="135">
        <v>0</v>
      </c>
      <c r="BF51" s="135"/>
      <c r="BG51" s="135"/>
      <c r="BH51" s="135"/>
      <c r="BI51" s="135"/>
      <c r="BJ51" s="138"/>
      <c r="BK51" s="135"/>
      <c r="BL51" s="135"/>
      <c r="BM51" s="135"/>
      <c r="BN51" s="135"/>
      <c r="BO51" s="135"/>
      <c r="BP51" s="135"/>
      <c r="BQ51" s="135">
        <v>0</v>
      </c>
      <c r="BR51" s="135"/>
      <c r="BS51" s="135"/>
      <c r="BT51" s="138"/>
      <c r="BU51" s="135"/>
      <c r="BV51" s="135"/>
      <c r="BW51" s="135"/>
      <c r="BX51" s="135"/>
      <c r="BY51" s="135"/>
      <c r="BZ51" s="135"/>
      <c r="CA51" s="135"/>
      <c r="CB51" s="135"/>
      <c r="CC51" s="135">
        <v>0</v>
      </c>
      <c r="CD51" s="757">
        <f>+SUM(CE51:CE52)</f>
        <v>9793</v>
      </c>
      <c r="CE51" s="142">
        <f>SUM($D51:$CC51)</f>
        <v>4169</v>
      </c>
    </row>
    <row r="52" spans="1:83" s="410" customFormat="1" ht="14.25" customHeight="1" x14ac:dyDescent="0.4">
      <c r="A52" s="755"/>
      <c r="B52" s="756"/>
      <c r="C52" s="143"/>
      <c r="D52" s="143"/>
      <c r="E52" s="143"/>
      <c r="F52" s="143"/>
      <c r="G52" s="143"/>
      <c r="H52" s="143"/>
      <c r="I52" s="143"/>
      <c r="J52" s="143"/>
      <c r="K52" s="143"/>
      <c r="L52" s="144"/>
      <c r="M52" s="145"/>
      <c r="N52" s="143"/>
      <c r="O52" s="143"/>
      <c r="P52" s="143"/>
      <c r="Q52" s="143"/>
      <c r="R52" s="143"/>
      <c r="S52" s="143"/>
      <c r="T52" s="143"/>
      <c r="U52" s="143"/>
      <c r="V52" s="146"/>
      <c r="W52" s="143"/>
      <c r="X52" s="143"/>
      <c r="Y52" s="143"/>
      <c r="Z52" s="147" t="s">
        <v>198</v>
      </c>
      <c r="AA52" s="143"/>
      <c r="AB52" s="143"/>
      <c r="AC52" s="143"/>
      <c r="AD52" s="143" t="s">
        <v>199</v>
      </c>
      <c r="AE52" s="143">
        <v>4989</v>
      </c>
      <c r="AF52" s="146">
        <v>635</v>
      </c>
      <c r="AG52" s="147" t="s">
        <v>200</v>
      </c>
      <c r="AH52" s="143"/>
      <c r="AI52" s="143"/>
      <c r="AJ52" s="143"/>
      <c r="AK52" s="143"/>
      <c r="AL52" s="143"/>
      <c r="AM52" s="143"/>
      <c r="AN52" s="143"/>
      <c r="AO52" s="143"/>
      <c r="AP52" s="146"/>
      <c r="AQ52" s="143"/>
      <c r="AR52" s="143"/>
      <c r="AS52" s="143"/>
      <c r="AT52" s="143"/>
      <c r="AU52" s="143"/>
      <c r="AV52" s="143"/>
      <c r="AW52" s="143"/>
      <c r="AX52" s="144"/>
      <c r="AY52" s="148"/>
      <c r="AZ52" s="146"/>
      <c r="BA52" s="143"/>
      <c r="BB52" s="143"/>
      <c r="BC52" s="143"/>
      <c r="BD52" s="143"/>
      <c r="BE52" s="143">
        <v>0</v>
      </c>
      <c r="BF52" s="143"/>
      <c r="BG52" s="143"/>
      <c r="BH52" s="143"/>
      <c r="BI52" s="143"/>
      <c r="BJ52" s="146"/>
      <c r="BK52" s="143"/>
      <c r="BL52" s="143"/>
      <c r="BM52" s="143"/>
      <c r="BN52" s="143"/>
      <c r="BO52" s="143"/>
      <c r="BP52" s="143"/>
      <c r="BQ52" s="143">
        <v>0</v>
      </c>
      <c r="BR52" s="143"/>
      <c r="BS52" s="143"/>
      <c r="BT52" s="146"/>
      <c r="BU52" s="143"/>
      <c r="BV52" s="143"/>
      <c r="BW52" s="143"/>
      <c r="BX52" s="143"/>
      <c r="BY52" s="143"/>
      <c r="BZ52" s="143"/>
      <c r="CA52" s="143"/>
      <c r="CB52" s="143"/>
      <c r="CC52" s="143">
        <v>0</v>
      </c>
      <c r="CD52" s="773"/>
      <c r="CE52" s="150">
        <f>SUM($D52:$CC52)</f>
        <v>5624</v>
      </c>
    </row>
    <row r="53" spans="1:83" s="410" customFormat="1" ht="14.25" customHeight="1" x14ac:dyDescent="0.4">
      <c r="A53" s="751" t="s">
        <v>201</v>
      </c>
      <c r="B53" s="752"/>
      <c r="C53" s="135"/>
      <c r="D53" s="135"/>
      <c r="E53" s="135"/>
      <c r="F53" s="135"/>
      <c r="G53" s="135"/>
      <c r="H53" s="135"/>
      <c r="I53" s="135"/>
      <c r="J53" s="135"/>
      <c r="K53" s="135"/>
      <c r="L53" s="136"/>
      <c r="M53" s="137"/>
      <c r="N53" s="135"/>
      <c r="O53" s="135"/>
      <c r="P53" s="135"/>
      <c r="Q53" s="135"/>
      <c r="R53" s="135"/>
      <c r="S53" s="135"/>
      <c r="T53" s="135"/>
      <c r="U53" s="141"/>
      <c r="V53" s="138"/>
      <c r="W53" s="135"/>
      <c r="X53" s="135"/>
      <c r="Y53" s="135">
        <v>450</v>
      </c>
      <c r="Z53" s="135">
        <v>288</v>
      </c>
      <c r="AA53" s="135">
        <v>412</v>
      </c>
      <c r="AB53" s="135">
        <v>2622</v>
      </c>
      <c r="AC53" s="135">
        <v>466</v>
      </c>
      <c r="AD53" s="135">
        <v>346</v>
      </c>
      <c r="AE53" s="135">
        <v>196</v>
      </c>
      <c r="AF53" s="138">
        <v>868</v>
      </c>
      <c r="AG53" s="135">
        <v>347</v>
      </c>
      <c r="AH53" s="135">
        <v>252</v>
      </c>
      <c r="AI53" s="135">
        <v>822</v>
      </c>
      <c r="AJ53" s="135"/>
      <c r="AK53" s="135">
        <v>1210</v>
      </c>
      <c r="AL53" s="135">
        <v>1526</v>
      </c>
      <c r="AM53" s="135"/>
      <c r="AN53" s="135"/>
      <c r="AO53" s="135"/>
      <c r="AP53" s="138">
        <v>3800</v>
      </c>
      <c r="AQ53" s="135"/>
      <c r="AR53" s="135"/>
      <c r="AS53" s="135"/>
      <c r="AT53" s="135"/>
      <c r="AU53" s="135"/>
      <c r="AV53" s="135"/>
      <c r="AW53" s="135"/>
      <c r="AX53" s="136"/>
      <c r="AY53" s="140"/>
      <c r="AZ53" s="138">
        <v>1000</v>
      </c>
      <c r="BA53" s="135">
        <v>1000</v>
      </c>
      <c r="BB53" s="135">
        <v>1000</v>
      </c>
      <c r="BC53" s="135">
        <v>1000</v>
      </c>
      <c r="BD53" s="135">
        <v>1000</v>
      </c>
      <c r="BE53" s="135">
        <v>1000</v>
      </c>
      <c r="BF53" s="135">
        <v>1000</v>
      </c>
      <c r="BG53" s="135">
        <v>1000</v>
      </c>
      <c r="BH53" s="135">
        <v>1000</v>
      </c>
      <c r="BI53" s="135">
        <v>1000</v>
      </c>
      <c r="BJ53" s="138">
        <v>1000</v>
      </c>
      <c r="BK53" s="135">
        <v>1000</v>
      </c>
      <c r="BL53" s="135">
        <v>1000</v>
      </c>
      <c r="BM53" s="135">
        <v>1000</v>
      </c>
      <c r="BN53" s="135">
        <v>1000</v>
      </c>
      <c r="BO53" s="135">
        <v>1000</v>
      </c>
      <c r="BP53" s="135">
        <v>1000</v>
      </c>
      <c r="BQ53" s="135">
        <v>1000</v>
      </c>
      <c r="BR53" s="135">
        <v>1000</v>
      </c>
      <c r="BS53" s="135">
        <v>1000</v>
      </c>
      <c r="BT53" s="138">
        <v>1000</v>
      </c>
      <c r="BU53" s="135">
        <v>1000</v>
      </c>
      <c r="BV53" s="135">
        <v>1000</v>
      </c>
      <c r="BW53" s="135">
        <v>1000</v>
      </c>
      <c r="BX53" s="135">
        <v>1000</v>
      </c>
      <c r="BY53" s="135">
        <v>1000</v>
      </c>
      <c r="BZ53" s="135">
        <v>1000</v>
      </c>
      <c r="CA53" s="135">
        <v>1000</v>
      </c>
      <c r="CB53" s="135">
        <v>1000</v>
      </c>
      <c r="CC53" s="135">
        <v>1000</v>
      </c>
      <c r="CD53" s="757">
        <f>+SUM(CE53:CE54)</f>
        <v>43949</v>
      </c>
      <c r="CE53" s="142">
        <f>SUM($D53:$CC53)</f>
        <v>43605</v>
      </c>
    </row>
    <row r="54" spans="1:83" s="410" customFormat="1" ht="14.25" customHeight="1" thickBot="1" x14ac:dyDescent="0.45">
      <c r="A54" s="809"/>
      <c r="B54" s="810"/>
      <c r="C54" s="179"/>
      <c r="D54" s="179"/>
      <c r="E54" s="179"/>
      <c r="F54" s="179"/>
      <c r="G54" s="179"/>
      <c r="H54" s="179"/>
      <c r="I54" s="179"/>
      <c r="J54" s="179"/>
      <c r="K54" s="179"/>
      <c r="L54" s="180"/>
      <c r="M54" s="181"/>
      <c r="N54" s="179"/>
      <c r="O54" s="179"/>
      <c r="P54" s="179"/>
      <c r="Q54" s="179"/>
      <c r="R54" s="179"/>
      <c r="S54" s="179"/>
      <c r="T54" s="179"/>
      <c r="U54" s="179"/>
      <c r="V54" s="182"/>
      <c r="W54" s="179"/>
      <c r="X54" s="179"/>
      <c r="Y54" s="179"/>
      <c r="Z54" s="179"/>
      <c r="AA54" s="179"/>
      <c r="AB54" s="179"/>
      <c r="AC54" s="179"/>
      <c r="AD54" s="179"/>
      <c r="AE54" s="179"/>
      <c r="AF54" s="182">
        <v>344</v>
      </c>
      <c r="AG54" s="183" t="s">
        <v>203</v>
      </c>
      <c r="AH54" s="179"/>
      <c r="AI54" s="179"/>
      <c r="AJ54" s="179"/>
      <c r="AK54" s="179"/>
      <c r="AL54" s="179"/>
      <c r="AM54" s="179"/>
      <c r="AN54" s="179"/>
      <c r="AO54" s="179"/>
      <c r="AP54" s="182"/>
      <c r="AQ54" s="179"/>
      <c r="AR54" s="179"/>
      <c r="AS54" s="179"/>
      <c r="AT54" s="179"/>
      <c r="AU54" s="179"/>
      <c r="AV54" s="179"/>
      <c r="AW54" s="183"/>
      <c r="AX54" s="180"/>
      <c r="AY54" s="184"/>
      <c r="AZ54" s="182"/>
      <c r="BA54" s="179"/>
      <c r="BB54" s="179"/>
      <c r="BC54" s="179"/>
      <c r="BD54" s="179"/>
      <c r="BE54" s="179">
        <v>0</v>
      </c>
      <c r="BF54" s="179"/>
      <c r="BG54" s="179"/>
      <c r="BH54" s="179"/>
      <c r="BI54" s="179"/>
      <c r="BJ54" s="182"/>
      <c r="BK54" s="179"/>
      <c r="BL54" s="179"/>
      <c r="BM54" s="179"/>
      <c r="BN54" s="179"/>
      <c r="BO54" s="179"/>
      <c r="BP54" s="179"/>
      <c r="BQ54" s="179">
        <v>0</v>
      </c>
      <c r="BR54" s="179"/>
      <c r="BS54" s="179"/>
      <c r="BT54" s="182"/>
      <c r="BU54" s="179"/>
      <c r="BV54" s="179"/>
      <c r="BW54" s="179"/>
      <c r="BX54" s="179"/>
      <c r="BY54" s="179"/>
      <c r="BZ54" s="179"/>
      <c r="CA54" s="179"/>
      <c r="CB54" s="179"/>
      <c r="CC54" s="179">
        <v>0</v>
      </c>
      <c r="CD54" s="778"/>
      <c r="CE54" s="185">
        <f>SUM($D54:$CC54)</f>
        <v>344</v>
      </c>
    </row>
    <row r="55" spans="1:83" s="410" customFormat="1" ht="14.25" customHeight="1" x14ac:dyDescent="0.4">
      <c r="A55" s="779" t="s">
        <v>204</v>
      </c>
      <c r="B55" s="780"/>
      <c r="C55" s="173"/>
      <c r="D55" s="173"/>
      <c r="E55" s="173"/>
      <c r="F55" s="173"/>
      <c r="G55" s="173"/>
      <c r="H55" s="173"/>
      <c r="I55" s="173"/>
      <c r="J55" s="173"/>
      <c r="K55" s="173"/>
      <c r="L55" s="174"/>
      <c r="M55" s="175"/>
      <c r="N55" s="173"/>
      <c r="O55" s="173"/>
      <c r="P55" s="173"/>
      <c r="Q55" s="173"/>
      <c r="R55" s="173"/>
      <c r="S55" s="173"/>
      <c r="T55" s="173"/>
      <c r="U55" s="173"/>
      <c r="V55" s="176"/>
      <c r="W55" s="173"/>
      <c r="X55" s="173"/>
      <c r="Y55" s="173"/>
      <c r="Z55" s="173"/>
      <c r="AA55" s="173"/>
      <c r="AB55" s="173"/>
      <c r="AC55" s="173"/>
      <c r="AD55" s="173"/>
      <c r="AE55" s="173"/>
      <c r="AF55" s="176"/>
      <c r="AG55" s="173"/>
      <c r="AH55" s="173"/>
      <c r="AI55" s="173"/>
      <c r="AJ55" s="173"/>
      <c r="AK55" s="173"/>
      <c r="AL55" s="173"/>
      <c r="AM55" s="173"/>
      <c r="AN55" s="173"/>
      <c r="AO55" s="173"/>
      <c r="AP55" s="176"/>
      <c r="AQ55" s="173"/>
      <c r="AR55" s="173"/>
      <c r="AS55" s="173"/>
      <c r="AT55" s="173"/>
      <c r="AU55" s="173"/>
      <c r="AV55" s="173"/>
      <c r="AW55" s="173"/>
      <c r="AX55" s="174"/>
      <c r="AY55" s="177"/>
      <c r="AZ55" s="176"/>
      <c r="BA55" s="173"/>
      <c r="BB55" s="173"/>
      <c r="BC55" s="173"/>
      <c r="BD55" s="173"/>
      <c r="BE55" s="173">
        <v>0</v>
      </c>
      <c r="BF55" s="173"/>
      <c r="BG55" s="173"/>
      <c r="BH55" s="173"/>
      <c r="BI55" s="173"/>
      <c r="BJ55" s="176"/>
      <c r="BK55" s="173"/>
      <c r="BL55" s="173"/>
      <c r="BM55" s="173"/>
      <c r="BN55" s="173"/>
      <c r="BO55" s="173"/>
      <c r="BP55" s="173"/>
      <c r="BQ55" s="173">
        <v>0</v>
      </c>
      <c r="BR55" s="173"/>
      <c r="BS55" s="173"/>
      <c r="BT55" s="176"/>
      <c r="BU55" s="173"/>
      <c r="BV55" s="173"/>
      <c r="BW55" s="173"/>
      <c r="BX55" s="173"/>
      <c r="BY55" s="173"/>
      <c r="BZ55" s="173"/>
      <c r="CA55" s="173"/>
      <c r="CB55" s="173"/>
      <c r="CC55" s="173">
        <v>0</v>
      </c>
      <c r="CD55" s="178"/>
      <c r="CE55" s="178">
        <f>SUM(D55:CD55)</f>
        <v>0</v>
      </c>
    </row>
    <row r="56" spans="1:83" s="410" customFormat="1" ht="14.25" customHeight="1" x14ac:dyDescent="0.4">
      <c r="A56" s="759" t="s">
        <v>205</v>
      </c>
      <c r="B56" s="767"/>
      <c r="C56" s="95"/>
      <c r="D56" s="95"/>
      <c r="E56" s="95"/>
      <c r="F56" s="95"/>
      <c r="G56" s="95"/>
      <c r="H56" s="95"/>
      <c r="I56" s="95"/>
      <c r="J56" s="95"/>
      <c r="K56" s="95"/>
      <c r="L56" s="96"/>
      <c r="M56" s="97"/>
      <c r="N56" s="95"/>
      <c r="O56" s="95"/>
      <c r="P56" s="95"/>
      <c r="Q56" s="95"/>
      <c r="R56" s="95"/>
      <c r="S56" s="95"/>
      <c r="T56" s="95"/>
      <c r="U56" s="95"/>
      <c r="V56" s="98"/>
      <c r="W56" s="95"/>
      <c r="X56" s="95"/>
      <c r="Y56" s="95"/>
      <c r="Z56" s="95"/>
      <c r="AA56" s="95"/>
      <c r="AB56" s="95"/>
      <c r="AC56" s="95"/>
      <c r="AD56" s="95" t="s">
        <v>206</v>
      </c>
      <c r="AE56" s="95">
        <v>73</v>
      </c>
      <c r="AF56" s="98"/>
      <c r="AG56" s="95" t="s">
        <v>207</v>
      </c>
      <c r="AH56" s="95"/>
      <c r="AI56" s="95" t="s">
        <v>207</v>
      </c>
      <c r="AJ56" s="95"/>
      <c r="AK56" s="95" t="s">
        <v>208</v>
      </c>
      <c r="AL56" s="95">
        <v>1523</v>
      </c>
      <c r="AM56" s="108" t="s">
        <v>513</v>
      </c>
      <c r="AN56" s="95"/>
      <c r="AO56" s="95"/>
      <c r="AP56" s="98"/>
      <c r="AQ56" s="95"/>
      <c r="AR56" s="95"/>
      <c r="AS56" s="95"/>
      <c r="AT56" s="95"/>
      <c r="AU56" s="95"/>
      <c r="AV56" s="95"/>
      <c r="AW56" s="95"/>
      <c r="AX56" s="96"/>
      <c r="AY56" s="99"/>
      <c r="AZ56" s="98"/>
      <c r="BA56" s="95"/>
      <c r="BB56" s="95"/>
      <c r="BC56" s="95"/>
      <c r="BD56" s="95"/>
      <c r="BE56" s="95">
        <v>0</v>
      </c>
      <c r="BF56" s="95"/>
      <c r="BG56" s="95"/>
      <c r="BH56" s="95"/>
      <c r="BI56" s="95"/>
      <c r="BJ56" s="98"/>
      <c r="BK56" s="95"/>
      <c r="BL56" s="95"/>
      <c r="BM56" s="95"/>
      <c r="BN56" s="95"/>
      <c r="BO56" s="95"/>
      <c r="BP56" s="95"/>
      <c r="BQ56" s="95">
        <v>0</v>
      </c>
      <c r="BR56" s="95"/>
      <c r="BS56" s="95"/>
      <c r="BT56" s="98"/>
      <c r="BU56" s="95"/>
      <c r="BV56" s="95"/>
      <c r="BW56" s="95"/>
      <c r="BX56" s="95"/>
      <c r="BY56" s="95"/>
      <c r="BZ56" s="95"/>
      <c r="CA56" s="95"/>
      <c r="CB56" s="95"/>
      <c r="CC56" s="95">
        <v>0</v>
      </c>
      <c r="CD56" s="101">
        <f>+CE56</f>
        <v>1596</v>
      </c>
      <c r="CE56" s="101">
        <f>SUM($D56:$CC56)</f>
        <v>1596</v>
      </c>
    </row>
    <row r="57" spans="1:83" s="410" customFormat="1" ht="14.25" customHeight="1" x14ac:dyDescent="0.4">
      <c r="A57" s="759" t="s">
        <v>209</v>
      </c>
      <c r="B57" s="767"/>
      <c r="C57" s="95"/>
      <c r="D57" s="95"/>
      <c r="E57" s="95"/>
      <c r="F57" s="95"/>
      <c r="G57" s="95"/>
      <c r="H57" s="95"/>
      <c r="I57" s="95"/>
      <c r="J57" s="95"/>
      <c r="K57" s="95"/>
      <c r="L57" s="96"/>
      <c r="M57" s="97"/>
      <c r="N57" s="95"/>
      <c r="O57" s="95"/>
      <c r="P57" s="95"/>
      <c r="Q57" s="95"/>
      <c r="R57" s="95"/>
      <c r="S57" s="95"/>
      <c r="T57" s="95"/>
      <c r="U57" s="95"/>
      <c r="V57" s="98"/>
      <c r="W57" s="95"/>
      <c r="X57" s="95"/>
      <c r="Y57" s="95"/>
      <c r="Z57" s="95"/>
      <c r="AA57" s="95"/>
      <c r="AB57" s="95"/>
      <c r="AC57" s="95">
        <v>199</v>
      </c>
      <c r="AD57" s="95">
        <v>399</v>
      </c>
      <c r="AE57" s="95">
        <v>99</v>
      </c>
      <c r="AF57" s="98">
        <v>1631</v>
      </c>
      <c r="AG57" s="95">
        <v>995</v>
      </c>
      <c r="AH57" s="95">
        <v>209</v>
      </c>
      <c r="AI57" s="95">
        <v>782</v>
      </c>
      <c r="AJ57" s="95"/>
      <c r="AK57" s="95">
        <v>360</v>
      </c>
      <c r="AL57" s="95">
        <v>1000</v>
      </c>
      <c r="AM57" s="95"/>
      <c r="AN57" s="95"/>
      <c r="AO57" s="95"/>
      <c r="AP57" s="98"/>
      <c r="AQ57" s="95"/>
      <c r="AR57" s="95"/>
      <c r="AS57" s="95"/>
      <c r="AT57" s="95"/>
      <c r="AU57" s="95"/>
      <c r="AV57" s="95"/>
      <c r="AW57" s="95"/>
      <c r="AX57" s="96"/>
      <c r="AY57" s="99"/>
      <c r="AZ57" s="98"/>
      <c r="BA57" s="95"/>
      <c r="BB57" s="95"/>
      <c r="BC57" s="95"/>
      <c r="BD57" s="95"/>
      <c r="BE57" s="95">
        <v>0</v>
      </c>
      <c r="BF57" s="95"/>
      <c r="BG57" s="95"/>
      <c r="BH57" s="95"/>
      <c r="BI57" s="95"/>
      <c r="BJ57" s="98"/>
      <c r="BK57" s="95"/>
      <c r="BL57" s="95"/>
      <c r="BM57" s="95"/>
      <c r="BN57" s="95"/>
      <c r="BO57" s="95"/>
      <c r="BP57" s="95"/>
      <c r="BQ57" s="95">
        <v>0</v>
      </c>
      <c r="BR57" s="95"/>
      <c r="BS57" s="95"/>
      <c r="BT57" s="98"/>
      <c r="BU57" s="95"/>
      <c r="BV57" s="95"/>
      <c r="BW57" s="95"/>
      <c r="BX57" s="95"/>
      <c r="BY57" s="95"/>
      <c r="BZ57" s="95"/>
      <c r="CA57" s="95"/>
      <c r="CB57" s="95"/>
      <c r="CC57" s="95">
        <v>0</v>
      </c>
      <c r="CD57" s="101">
        <f>+CE57</f>
        <v>5674</v>
      </c>
      <c r="CE57" s="101">
        <f>SUM($D57:$CC57)</f>
        <v>5674</v>
      </c>
    </row>
    <row r="58" spans="1:83" s="410" customFormat="1" ht="14.25" customHeight="1" thickBot="1" x14ac:dyDescent="0.45">
      <c r="A58" s="759"/>
      <c r="B58" s="760"/>
      <c r="C58" s="186"/>
      <c r="D58" s="187"/>
      <c r="E58" s="187"/>
      <c r="F58" s="187"/>
      <c r="G58" s="187"/>
      <c r="H58" s="187"/>
      <c r="I58" s="187"/>
      <c r="J58" s="187"/>
      <c r="K58" s="187"/>
      <c r="L58" s="188"/>
      <c r="M58" s="186"/>
      <c r="N58" s="187"/>
      <c r="O58" s="187"/>
      <c r="P58" s="187"/>
      <c r="Q58" s="187"/>
      <c r="R58" s="187"/>
      <c r="S58" s="187"/>
      <c r="T58" s="187"/>
      <c r="U58" s="187"/>
      <c r="V58" s="189"/>
      <c r="W58" s="190"/>
      <c r="X58" s="187"/>
      <c r="Y58" s="187"/>
      <c r="Z58" s="187"/>
      <c r="AA58" s="187"/>
      <c r="AB58" s="187"/>
      <c r="AC58" s="187"/>
      <c r="AD58" s="187"/>
      <c r="AE58" s="429" t="s">
        <v>210</v>
      </c>
      <c r="AF58" s="189"/>
      <c r="AG58" s="190"/>
      <c r="AH58" s="187"/>
      <c r="AI58" s="187"/>
      <c r="AJ58" s="187"/>
      <c r="AK58" s="187"/>
      <c r="AL58" s="187"/>
      <c r="AM58" s="187"/>
      <c r="AN58" s="187"/>
      <c r="AO58" s="187"/>
      <c r="AP58" s="189"/>
      <c r="AQ58" s="190"/>
      <c r="AR58" s="187"/>
      <c r="AS58" s="187"/>
      <c r="AT58" s="187"/>
      <c r="AU58" s="187"/>
      <c r="AV58" s="187"/>
      <c r="AW58" s="190"/>
      <c r="AX58" s="188"/>
      <c r="AY58" s="191"/>
      <c r="AZ58" s="189"/>
      <c r="BA58" s="190"/>
      <c r="BB58" s="187"/>
      <c r="BC58" s="187"/>
      <c r="BD58" s="187"/>
      <c r="BE58" s="187">
        <v>0</v>
      </c>
      <c r="BF58" s="187"/>
      <c r="BG58" s="187"/>
      <c r="BH58" s="187"/>
      <c r="BI58" s="187"/>
      <c r="BJ58" s="189"/>
      <c r="BK58" s="190"/>
      <c r="BL58" s="187"/>
      <c r="BM58" s="187"/>
      <c r="BN58" s="187"/>
      <c r="BO58" s="187"/>
      <c r="BP58" s="188"/>
      <c r="BQ58" s="187">
        <v>0</v>
      </c>
      <c r="BR58" s="187"/>
      <c r="BS58" s="187"/>
      <c r="BT58" s="189"/>
      <c r="BU58" s="190"/>
      <c r="BV58" s="187"/>
      <c r="BW58" s="187"/>
      <c r="BX58" s="187"/>
      <c r="BY58" s="187"/>
      <c r="BZ58" s="187"/>
      <c r="CA58" s="187"/>
      <c r="CB58" s="187"/>
      <c r="CC58" s="189">
        <v>0</v>
      </c>
      <c r="CD58" s="101"/>
      <c r="CE58" s="101">
        <f>SUM(D58:CD58)</f>
        <v>0</v>
      </c>
    </row>
    <row r="59" spans="1:83" ht="14.25" customHeight="1" thickTop="1" x14ac:dyDescent="0.4">
      <c r="A59" s="761" t="s">
        <v>211</v>
      </c>
      <c r="B59" s="804"/>
      <c r="C59" s="192">
        <f t="shared" ref="C59:BN59" si="1">SUM(C10:C58)</f>
        <v>0</v>
      </c>
      <c r="D59" s="192">
        <f t="shared" si="1"/>
        <v>0</v>
      </c>
      <c r="E59" s="192">
        <f t="shared" si="1"/>
        <v>0</v>
      </c>
      <c r="F59" s="192">
        <f t="shared" si="1"/>
        <v>0</v>
      </c>
      <c r="G59" s="192">
        <f t="shared" si="1"/>
        <v>0</v>
      </c>
      <c r="H59" s="192">
        <f t="shared" si="1"/>
        <v>3490</v>
      </c>
      <c r="I59" s="192">
        <f t="shared" si="1"/>
        <v>0</v>
      </c>
      <c r="J59" s="192">
        <f t="shared" si="1"/>
        <v>0</v>
      </c>
      <c r="K59" s="192">
        <f t="shared" si="1"/>
        <v>3649</v>
      </c>
      <c r="L59" s="193">
        <f t="shared" si="1"/>
        <v>0</v>
      </c>
      <c r="M59" s="194">
        <f t="shared" si="1"/>
        <v>0</v>
      </c>
      <c r="N59" s="192">
        <f t="shared" si="1"/>
        <v>179159</v>
      </c>
      <c r="O59" s="192">
        <f t="shared" si="1"/>
        <v>0</v>
      </c>
      <c r="P59" s="192">
        <f t="shared" si="1"/>
        <v>0</v>
      </c>
      <c r="Q59" s="192">
        <f t="shared" si="1"/>
        <v>12715</v>
      </c>
      <c r="R59" s="192">
        <f t="shared" si="1"/>
        <v>0</v>
      </c>
      <c r="S59" s="192">
        <f t="shared" si="1"/>
        <v>0</v>
      </c>
      <c r="T59" s="192">
        <f t="shared" si="1"/>
        <v>5000</v>
      </c>
      <c r="U59" s="192">
        <f t="shared" si="1"/>
        <v>189982</v>
      </c>
      <c r="V59" s="193">
        <f t="shared" si="1"/>
        <v>9425</v>
      </c>
      <c r="W59" s="194">
        <f t="shared" si="1"/>
        <v>6180</v>
      </c>
      <c r="X59" s="192">
        <f t="shared" si="1"/>
        <v>0</v>
      </c>
      <c r="Y59" s="192">
        <f t="shared" si="1"/>
        <v>6768</v>
      </c>
      <c r="Z59" s="192">
        <f t="shared" si="1"/>
        <v>58059</v>
      </c>
      <c r="AA59" s="192">
        <f t="shared" si="1"/>
        <v>28212</v>
      </c>
      <c r="AB59" s="192">
        <f t="shared" si="1"/>
        <v>5155</v>
      </c>
      <c r="AC59" s="192">
        <f t="shared" si="1"/>
        <v>703</v>
      </c>
      <c r="AD59" s="192">
        <f t="shared" si="1"/>
        <v>6379</v>
      </c>
      <c r="AE59" s="192">
        <f t="shared" si="1"/>
        <v>16084</v>
      </c>
      <c r="AF59" s="193">
        <f t="shared" si="1"/>
        <v>244557</v>
      </c>
      <c r="AG59" s="194">
        <f t="shared" si="1"/>
        <v>2357</v>
      </c>
      <c r="AH59" s="192">
        <f t="shared" si="1"/>
        <v>461</v>
      </c>
      <c r="AI59" s="192">
        <f t="shared" si="1"/>
        <v>3273</v>
      </c>
      <c r="AJ59" s="192">
        <f t="shared" si="1"/>
        <v>2169</v>
      </c>
      <c r="AK59" s="192">
        <f t="shared" si="1"/>
        <v>1738</v>
      </c>
      <c r="AL59" s="192">
        <f t="shared" si="1"/>
        <v>55189</v>
      </c>
      <c r="AM59" s="192">
        <f t="shared" si="1"/>
        <v>2520</v>
      </c>
      <c r="AN59" s="192">
        <f t="shared" si="1"/>
        <v>3032</v>
      </c>
      <c r="AO59" s="192">
        <f t="shared" si="1"/>
        <v>5111</v>
      </c>
      <c r="AP59" s="193">
        <f t="shared" si="1"/>
        <v>4348</v>
      </c>
      <c r="AQ59" s="194">
        <f t="shared" si="1"/>
        <v>4811</v>
      </c>
      <c r="AR59" s="192">
        <f t="shared" si="1"/>
        <v>116757</v>
      </c>
      <c r="AS59" s="192">
        <f t="shared" si="1"/>
        <v>132628.00000000003</v>
      </c>
      <c r="AT59" s="192">
        <f t="shared" si="1"/>
        <v>8934</v>
      </c>
      <c r="AU59" s="192">
        <f t="shared" si="1"/>
        <v>1752</v>
      </c>
      <c r="AV59" s="192">
        <f t="shared" si="1"/>
        <v>17488</v>
      </c>
      <c r="AW59" s="192">
        <f t="shared" si="1"/>
        <v>382</v>
      </c>
      <c r="AX59" s="195">
        <f t="shared" si="1"/>
        <v>0</v>
      </c>
      <c r="AY59" s="196">
        <f t="shared" si="1"/>
        <v>20640</v>
      </c>
      <c r="AZ59" s="193">
        <f t="shared" si="1"/>
        <v>6500</v>
      </c>
      <c r="BA59" s="194">
        <f t="shared" si="1"/>
        <v>1000</v>
      </c>
      <c r="BB59" s="192">
        <f t="shared" si="1"/>
        <v>1000</v>
      </c>
      <c r="BC59" s="192">
        <f t="shared" si="1"/>
        <v>1000</v>
      </c>
      <c r="BD59" s="192">
        <f t="shared" si="1"/>
        <v>1000</v>
      </c>
      <c r="BE59" s="197">
        <f t="shared" si="1"/>
        <v>556500</v>
      </c>
      <c r="BF59" s="192">
        <f t="shared" si="1"/>
        <v>1000</v>
      </c>
      <c r="BG59" s="192">
        <f t="shared" si="1"/>
        <v>1000</v>
      </c>
      <c r="BH59" s="192">
        <f t="shared" si="1"/>
        <v>2500</v>
      </c>
      <c r="BI59" s="192">
        <f t="shared" si="1"/>
        <v>1200</v>
      </c>
      <c r="BJ59" s="193">
        <f t="shared" si="1"/>
        <v>68500</v>
      </c>
      <c r="BK59" s="194">
        <f t="shared" si="1"/>
        <v>1000</v>
      </c>
      <c r="BL59" s="192">
        <f t="shared" si="1"/>
        <v>1000</v>
      </c>
      <c r="BM59" s="192">
        <f t="shared" si="1"/>
        <v>1000</v>
      </c>
      <c r="BN59" s="192">
        <f t="shared" si="1"/>
        <v>1000</v>
      </c>
      <c r="BO59" s="192">
        <f t="shared" ref="BO59:CE59" si="2">SUM(BO10:BO58)</f>
        <v>1000</v>
      </c>
      <c r="BP59" s="192">
        <f t="shared" si="2"/>
        <v>1000</v>
      </c>
      <c r="BQ59" s="197">
        <f t="shared" si="2"/>
        <v>492000</v>
      </c>
      <c r="BR59" s="192">
        <f t="shared" si="2"/>
        <v>1000</v>
      </c>
      <c r="BS59" s="192">
        <f t="shared" si="2"/>
        <v>1000</v>
      </c>
      <c r="BT59" s="193">
        <f t="shared" si="2"/>
        <v>1500</v>
      </c>
      <c r="BU59" s="194">
        <f t="shared" si="2"/>
        <v>1000</v>
      </c>
      <c r="BV59" s="192">
        <f t="shared" si="2"/>
        <v>1000</v>
      </c>
      <c r="BW59" s="192">
        <f t="shared" si="2"/>
        <v>10000</v>
      </c>
      <c r="BX59" s="192">
        <f t="shared" si="2"/>
        <v>63400</v>
      </c>
      <c r="BY59" s="192">
        <f t="shared" si="2"/>
        <v>1000</v>
      </c>
      <c r="BZ59" s="198">
        <f t="shared" si="2"/>
        <v>1000</v>
      </c>
      <c r="CA59" s="192">
        <f t="shared" si="2"/>
        <v>1000</v>
      </c>
      <c r="CB59" s="192">
        <f t="shared" si="2"/>
        <v>1000</v>
      </c>
      <c r="CC59" s="198">
        <f t="shared" si="2"/>
        <v>239000</v>
      </c>
      <c r="CD59" s="199">
        <f t="shared" si="2"/>
        <v>2620207</v>
      </c>
      <c r="CE59" s="199">
        <f t="shared" si="2"/>
        <v>2620207</v>
      </c>
    </row>
    <row r="60" spans="1:83" ht="14.25" customHeight="1" x14ac:dyDescent="0.4">
      <c r="A60" s="200" t="s">
        <v>212</v>
      </c>
      <c r="B60" s="201"/>
      <c r="C60" s="202"/>
      <c r="D60" s="202"/>
      <c r="E60" s="202"/>
      <c r="F60" s="202"/>
      <c r="G60" s="202"/>
      <c r="H60" s="202"/>
      <c r="I60" s="202"/>
      <c r="J60" s="202"/>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2"/>
      <c r="AP60" s="202"/>
      <c r="AQ60" s="202"/>
      <c r="AR60" s="202"/>
      <c r="AS60" s="202"/>
      <c r="AT60" s="202"/>
      <c r="AU60" s="202"/>
      <c r="AV60" s="202"/>
      <c r="AW60" s="202"/>
      <c r="AX60" s="202"/>
      <c r="AY60" s="203"/>
      <c r="AZ60" s="202"/>
      <c r="BA60" s="202"/>
      <c r="BB60" s="202"/>
      <c r="BC60" s="202"/>
      <c r="BD60" s="202"/>
      <c r="BE60" s="202"/>
      <c r="BF60" s="202"/>
      <c r="BG60" s="202"/>
      <c r="BH60" s="202"/>
      <c r="BI60" s="202"/>
      <c r="BJ60" s="202"/>
      <c r="BK60" s="202"/>
      <c r="BL60" s="202"/>
      <c r="BM60" s="202"/>
      <c r="BN60" s="202"/>
      <c r="BO60" s="202"/>
      <c r="BP60" s="202"/>
      <c r="BQ60" s="202"/>
      <c r="BR60" s="202"/>
      <c r="BS60" s="202"/>
      <c r="BT60" s="202"/>
      <c r="BU60" s="202"/>
      <c r="BV60" s="202"/>
      <c r="BW60" s="202"/>
      <c r="BX60" s="202"/>
      <c r="BY60" s="202"/>
      <c r="BZ60" s="202"/>
      <c r="CA60" s="202"/>
      <c r="CB60" s="202"/>
      <c r="CC60" s="202"/>
      <c r="CD60" s="204"/>
      <c r="CE60" s="204"/>
    </row>
    <row r="61" spans="1:83" ht="14.25" customHeight="1" x14ac:dyDescent="0.4">
      <c r="A61" s="798" t="s">
        <v>213</v>
      </c>
      <c r="B61" s="799"/>
      <c r="C61" s="91" t="s">
        <v>212</v>
      </c>
      <c r="D61" s="91"/>
      <c r="E61" s="91"/>
      <c r="F61" s="91"/>
      <c r="G61" s="91"/>
      <c r="H61" s="91"/>
      <c r="I61" s="91"/>
      <c r="J61" s="91"/>
      <c r="K61" s="91"/>
      <c r="L61" s="91"/>
      <c r="M61" s="91"/>
      <c r="N61" s="91"/>
      <c r="O61" s="91"/>
      <c r="P61" s="91"/>
      <c r="Q61" s="91"/>
      <c r="R61" s="91"/>
      <c r="S61" s="91"/>
      <c r="T61" s="91"/>
      <c r="U61" s="91"/>
      <c r="V61" s="91"/>
      <c r="W61" s="91"/>
      <c r="X61" s="91"/>
      <c r="Y61" s="91" t="s">
        <v>214</v>
      </c>
      <c r="Z61" s="91"/>
      <c r="AA61" s="91"/>
      <c r="AB61" s="91"/>
      <c r="AC61" s="91"/>
      <c r="AD61" s="91"/>
      <c r="AE61" s="91"/>
      <c r="AF61" s="91"/>
      <c r="AG61" s="91"/>
      <c r="AH61" s="91"/>
      <c r="AI61" s="91"/>
      <c r="AJ61" s="91"/>
      <c r="AK61" s="91"/>
      <c r="AL61" s="91"/>
      <c r="AM61" s="91"/>
      <c r="AN61" s="91"/>
      <c r="AO61" s="91"/>
      <c r="AP61" s="91"/>
      <c r="AQ61" s="91"/>
      <c r="AR61" s="91"/>
      <c r="AS61" s="91"/>
      <c r="AT61" s="91"/>
      <c r="AU61" s="91"/>
      <c r="AV61" s="91"/>
      <c r="AW61" s="91" t="s">
        <v>212</v>
      </c>
      <c r="AX61" s="91"/>
      <c r="AY61" s="93"/>
      <c r="AZ61" s="91"/>
      <c r="BA61" s="91"/>
      <c r="BB61" s="91"/>
      <c r="BC61" s="91"/>
      <c r="BD61" s="91"/>
      <c r="BE61" s="91"/>
      <c r="BF61" s="91"/>
      <c r="BG61" s="91"/>
      <c r="BH61" s="91"/>
      <c r="BI61" s="91"/>
      <c r="BJ61" s="91"/>
      <c r="BK61" s="91"/>
      <c r="BL61" s="91"/>
      <c r="BM61" s="91"/>
      <c r="BN61" s="91"/>
      <c r="BO61" s="91"/>
      <c r="BP61" s="91"/>
      <c r="BQ61" s="91"/>
      <c r="BR61" s="91"/>
      <c r="BS61" s="91"/>
      <c r="BT61" s="91"/>
      <c r="BU61" s="91"/>
      <c r="BV61" s="91"/>
      <c r="BW61" s="91"/>
      <c r="BX61" s="91"/>
      <c r="BY61" s="91"/>
      <c r="BZ61" s="91"/>
      <c r="CA61" s="91"/>
      <c r="CB61" s="91"/>
      <c r="CC61" s="91"/>
      <c r="CD61" s="94"/>
      <c r="CE61" s="94"/>
    </row>
    <row r="62" spans="1:83" ht="14.25" customHeight="1" x14ac:dyDescent="0.4">
      <c r="A62" s="802" t="s">
        <v>215</v>
      </c>
      <c r="B62" s="803"/>
      <c r="C62" s="95"/>
      <c r="D62" s="95"/>
      <c r="E62" s="95"/>
      <c r="F62" s="95"/>
      <c r="G62" s="95"/>
      <c r="H62" s="95"/>
      <c r="I62" s="95"/>
      <c r="J62" s="95"/>
      <c r="K62" s="95"/>
      <c r="L62" s="96"/>
      <c r="M62" s="97"/>
      <c r="N62" s="95"/>
      <c r="O62" s="95"/>
      <c r="P62" s="95"/>
      <c r="Q62" s="95"/>
      <c r="R62" s="95"/>
      <c r="S62" s="95"/>
      <c r="T62" s="95"/>
      <c r="U62" s="95"/>
      <c r="V62" s="98"/>
      <c r="W62" s="108" t="s">
        <v>642</v>
      </c>
      <c r="X62" s="95"/>
      <c r="Y62" s="108" t="s">
        <v>641</v>
      </c>
      <c r="Z62" s="95"/>
      <c r="AA62" s="95"/>
      <c r="AB62" s="95"/>
      <c r="AC62" s="108" t="s">
        <v>649</v>
      </c>
      <c r="AD62" s="95"/>
      <c r="AE62" s="95"/>
      <c r="AF62" s="103" t="s">
        <v>216</v>
      </c>
      <c r="AG62" s="95"/>
      <c r="AH62" s="95"/>
      <c r="AI62" s="95"/>
      <c r="AJ62" s="95"/>
      <c r="AK62" s="95"/>
      <c r="AL62" s="95"/>
      <c r="AM62" s="108" t="s">
        <v>667</v>
      </c>
      <c r="AN62" s="95"/>
      <c r="AO62" s="95"/>
      <c r="AP62" s="98"/>
      <c r="AQ62" s="95"/>
      <c r="AR62" s="95"/>
      <c r="AS62" s="95"/>
      <c r="AT62" s="95"/>
      <c r="AU62" s="95"/>
      <c r="AV62" s="95"/>
      <c r="AW62" s="108"/>
      <c r="AX62" s="96"/>
      <c r="AY62" s="99"/>
      <c r="AZ62" s="98"/>
      <c r="BA62" s="95"/>
      <c r="BB62" s="95"/>
      <c r="BC62" s="95"/>
      <c r="BD62" s="95"/>
      <c r="BE62" s="95"/>
      <c r="BF62" s="95"/>
      <c r="BG62" s="95"/>
      <c r="BH62" s="95"/>
      <c r="BI62" s="95"/>
      <c r="BJ62" s="98"/>
      <c r="BK62" s="95"/>
      <c r="BL62" s="95"/>
      <c r="BM62" s="95"/>
      <c r="BN62" s="95"/>
      <c r="BO62" s="95"/>
      <c r="BP62" s="95"/>
      <c r="BQ62" s="95"/>
      <c r="BR62" s="95"/>
      <c r="BS62" s="95"/>
      <c r="BT62" s="98"/>
      <c r="BU62" s="95"/>
      <c r="BV62" s="95"/>
      <c r="BW62" s="95"/>
      <c r="BX62" s="95"/>
      <c r="BY62" s="95"/>
      <c r="BZ62" s="95"/>
      <c r="CA62" s="95"/>
      <c r="CB62" s="95"/>
      <c r="CC62" s="95"/>
      <c r="CD62" s="101">
        <f>SUM(C62:CC62)</f>
        <v>0</v>
      </c>
      <c r="CE62" s="101">
        <f>SUM(D62:CD62)</f>
        <v>0</v>
      </c>
    </row>
    <row r="63" spans="1:83" s="410" customFormat="1" ht="14.25" customHeight="1" x14ac:dyDescent="0.4">
      <c r="A63" s="751" t="s">
        <v>217</v>
      </c>
      <c r="B63" s="789"/>
      <c r="C63" s="135"/>
      <c r="D63" s="135"/>
      <c r="E63" s="135"/>
      <c r="F63" s="135"/>
      <c r="G63" s="135"/>
      <c r="H63" s="135"/>
      <c r="I63" s="135"/>
      <c r="J63" s="135"/>
      <c r="K63" s="135"/>
      <c r="L63" s="136"/>
      <c r="M63" s="137"/>
      <c r="N63" s="135"/>
      <c r="O63" s="135"/>
      <c r="P63" s="135"/>
      <c r="Q63" s="135"/>
      <c r="R63" s="135"/>
      <c r="S63" s="135" t="s">
        <v>638</v>
      </c>
      <c r="T63" s="135">
        <v>4967</v>
      </c>
      <c r="U63" s="135"/>
      <c r="V63" s="138">
        <v>2480</v>
      </c>
      <c r="W63" s="135">
        <v>3200</v>
      </c>
      <c r="X63" s="205"/>
      <c r="Y63" s="135">
        <v>2400</v>
      </c>
      <c r="Z63" s="206">
        <v>3378</v>
      </c>
      <c r="AA63" s="444" t="s">
        <v>648</v>
      </c>
      <c r="AB63" s="135"/>
      <c r="AC63" s="135">
        <v>584</v>
      </c>
      <c r="AD63" s="135">
        <v>1197</v>
      </c>
      <c r="AE63" s="135">
        <v>37</v>
      </c>
      <c r="AF63" s="138"/>
      <c r="AG63" s="135">
        <v>1964</v>
      </c>
      <c r="AH63" s="135"/>
      <c r="AI63" s="135">
        <v>4398</v>
      </c>
      <c r="AJ63" s="139" t="s">
        <v>218</v>
      </c>
      <c r="AK63" s="135"/>
      <c r="AL63" s="135"/>
      <c r="AM63" s="135">
        <v>3968</v>
      </c>
      <c r="AN63" s="135">
        <v>58737</v>
      </c>
      <c r="AO63" s="135"/>
      <c r="AP63" s="138"/>
      <c r="AQ63" s="135"/>
      <c r="AR63" s="135"/>
      <c r="AS63" s="135"/>
      <c r="AT63" s="135"/>
      <c r="AU63" s="135" t="s">
        <v>673</v>
      </c>
      <c r="AV63" s="135">
        <v>1782</v>
      </c>
      <c r="AW63" s="135">
        <v>309000</v>
      </c>
      <c r="AX63" s="453"/>
      <c r="AY63" s="140"/>
      <c r="AZ63" s="138"/>
      <c r="BA63" s="135"/>
      <c r="BB63" s="135">
        <v>2200</v>
      </c>
      <c r="BC63" s="139" t="s">
        <v>676</v>
      </c>
      <c r="BD63" s="135"/>
      <c r="BE63" s="135"/>
      <c r="BF63" s="135"/>
      <c r="BG63" s="135">
        <v>2200</v>
      </c>
      <c r="BH63" s="139" t="s">
        <v>676</v>
      </c>
      <c r="BI63" s="135"/>
      <c r="BJ63" s="138"/>
      <c r="BK63" s="135"/>
      <c r="BL63" s="135">
        <v>2200</v>
      </c>
      <c r="BM63" s="139" t="s">
        <v>676</v>
      </c>
      <c r="BN63" s="135"/>
      <c r="BO63" s="135"/>
      <c r="BP63" s="135"/>
      <c r="BQ63" s="135">
        <v>2200</v>
      </c>
      <c r="BR63" s="139" t="s">
        <v>676</v>
      </c>
      <c r="BS63" s="135"/>
      <c r="BT63" s="138"/>
      <c r="BU63" s="135"/>
      <c r="BV63" s="135">
        <v>2200</v>
      </c>
      <c r="BW63" s="139" t="s">
        <v>676</v>
      </c>
      <c r="BX63" s="135"/>
      <c r="BY63" s="135"/>
      <c r="BZ63" s="135"/>
      <c r="CA63" s="135">
        <v>2200</v>
      </c>
      <c r="CB63" s="139"/>
      <c r="CC63" s="135"/>
      <c r="CD63" s="757">
        <f>+SUM(CE63:CE65)</f>
        <v>431341</v>
      </c>
      <c r="CE63" s="142">
        <f>SUM($D63:$CC63)</f>
        <v>411292</v>
      </c>
    </row>
    <row r="64" spans="1:83" s="410" customFormat="1" ht="14.25" customHeight="1" x14ac:dyDescent="0.4">
      <c r="A64" s="753"/>
      <c r="B64" s="754"/>
      <c r="C64" s="120"/>
      <c r="D64" s="120"/>
      <c r="E64" s="120"/>
      <c r="F64" s="120"/>
      <c r="G64" s="120"/>
      <c r="H64" s="120"/>
      <c r="I64" s="120"/>
      <c r="J64" s="120"/>
      <c r="K64" s="120"/>
      <c r="L64" s="121"/>
      <c r="M64" s="122"/>
      <c r="N64" s="120"/>
      <c r="O64" s="120"/>
      <c r="P64" s="120"/>
      <c r="Q64" s="120"/>
      <c r="R64" s="120"/>
      <c r="S64" s="120"/>
      <c r="T64" s="120"/>
      <c r="U64" s="120"/>
      <c r="V64" s="124" t="s">
        <v>637</v>
      </c>
      <c r="W64" s="120">
        <v>2496</v>
      </c>
      <c r="X64" s="123" t="s">
        <v>644</v>
      </c>
      <c r="Y64" s="120"/>
      <c r="Z64" s="120"/>
      <c r="AA64" s="123"/>
      <c r="AB64" s="120"/>
      <c r="AC64" s="120"/>
      <c r="AD64" s="123" t="s">
        <v>219</v>
      </c>
      <c r="AE64" s="120"/>
      <c r="AF64" s="152"/>
      <c r="AG64" s="120" t="s">
        <v>220</v>
      </c>
      <c r="AH64" s="123" t="s">
        <v>656</v>
      </c>
      <c r="AI64" s="120"/>
      <c r="AJ64" s="120"/>
      <c r="AK64" s="120"/>
      <c r="AL64" s="120"/>
      <c r="AM64" s="120"/>
      <c r="AN64" s="123" t="s">
        <v>672</v>
      </c>
      <c r="AO64" s="120"/>
      <c r="AP64" s="124"/>
      <c r="AQ64" s="120"/>
      <c r="AR64" s="120"/>
      <c r="AS64" s="120"/>
      <c r="AT64" s="120"/>
      <c r="AU64" s="120"/>
      <c r="AV64" s="123"/>
      <c r="AW64" s="123" t="s">
        <v>675</v>
      </c>
      <c r="AX64" s="121"/>
      <c r="AY64" s="125"/>
      <c r="AZ64" s="124"/>
      <c r="BA64" s="120"/>
      <c r="BB64" s="120"/>
      <c r="BC64" s="120"/>
      <c r="BD64" s="552"/>
      <c r="BE64" s="120"/>
      <c r="BG64" s="120"/>
      <c r="BH64" s="120"/>
      <c r="BI64" s="120"/>
      <c r="BJ64" s="124"/>
      <c r="BK64" s="120"/>
      <c r="BL64" s="120"/>
      <c r="BM64" s="120"/>
      <c r="BN64" s="120"/>
      <c r="BO64" s="120"/>
      <c r="BP64" s="120"/>
      <c r="BQ64" s="120"/>
      <c r="BR64" s="120"/>
      <c r="BS64" s="120">
        <v>13000</v>
      </c>
      <c r="BT64" s="123" t="s">
        <v>811</v>
      </c>
      <c r="BU64" s="120"/>
      <c r="BV64" s="120"/>
      <c r="BW64" s="120"/>
      <c r="BX64" s="120"/>
      <c r="BY64" s="120"/>
      <c r="BZ64" s="120"/>
      <c r="CA64" s="123" t="s">
        <v>677</v>
      </c>
      <c r="CB64" s="120"/>
      <c r="CC64" s="120"/>
      <c r="CD64" s="772"/>
      <c r="CE64" s="127">
        <f>SUM(D64:CD64)</f>
        <v>15496</v>
      </c>
    </row>
    <row r="65" spans="1:84" s="410" customFormat="1" ht="14.25" customHeight="1" x14ac:dyDescent="0.4">
      <c r="A65" s="755"/>
      <c r="B65" s="756"/>
      <c r="C65" s="143"/>
      <c r="D65" s="143"/>
      <c r="E65" s="143"/>
      <c r="F65" s="143"/>
      <c r="G65" s="143"/>
      <c r="H65" s="143"/>
      <c r="I65" s="143"/>
      <c r="J65" s="143"/>
      <c r="K65" s="143"/>
      <c r="L65" s="144"/>
      <c r="M65" s="145"/>
      <c r="N65" s="143"/>
      <c r="O65" s="143"/>
      <c r="P65" s="143"/>
      <c r="Q65" s="143"/>
      <c r="R65" s="143"/>
      <c r="S65" s="143"/>
      <c r="T65" s="143"/>
      <c r="U65" s="143"/>
      <c r="V65" s="146"/>
      <c r="W65" s="454">
        <v>657</v>
      </c>
      <c r="X65" s="147" t="s">
        <v>643</v>
      </c>
      <c r="Y65" s="143"/>
      <c r="Z65" s="143"/>
      <c r="AA65" s="143"/>
      <c r="AB65" s="143" t="s">
        <v>650</v>
      </c>
      <c r="AC65" s="143">
        <v>2136</v>
      </c>
      <c r="AD65" s="143">
        <v>813</v>
      </c>
      <c r="AE65" s="147" t="s">
        <v>221</v>
      </c>
      <c r="AF65" s="146"/>
      <c r="AG65" s="143">
        <v>150</v>
      </c>
      <c r="AH65" s="143">
        <v>440</v>
      </c>
      <c r="AI65" s="147"/>
      <c r="AJ65" s="143">
        <v>357</v>
      </c>
      <c r="AK65" s="147" t="s">
        <v>222</v>
      </c>
      <c r="AL65" s="147"/>
      <c r="AM65" s="143"/>
      <c r="AN65" s="147" t="s">
        <v>671</v>
      </c>
      <c r="AO65" s="143"/>
      <c r="AP65" s="146"/>
      <c r="AQ65" s="143"/>
      <c r="AR65" s="143"/>
      <c r="AS65" s="143"/>
      <c r="AT65" s="143"/>
      <c r="AU65" s="143"/>
      <c r="AV65" s="143"/>
      <c r="AW65" s="147" t="s">
        <v>674</v>
      </c>
      <c r="AX65" s="144"/>
      <c r="AY65" s="148"/>
      <c r="AZ65" s="146"/>
      <c r="BA65" s="143"/>
      <c r="BB65" s="143"/>
      <c r="BC65" s="143"/>
      <c r="BD65" s="143"/>
      <c r="BE65" s="143"/>
      <c r="BF65" s="143"/>
      <c r="BG65" s="143"/>
      <c r="BH65" s="143"/>
      <c r="BI65" s="143"/>
      <c r="BJ65" s="146"/>
      <c r="BK65" s="143"/>
      <c r="BL65" s="143"/>
      <c r="BM65" s="143"/>
      <c r="BN65" s="143"/>
      <c r="BO65" s="143"/>
      <c r="BP65" s="143"/>
      <c r="BQ65" s="143"/>
      <c r="BR65" s="143"/>
      <c r="BS65" s="143"/>
      <c r="BT65" s="146"/>
      <c r="BU65" s="143"/>
      <c r="BV65" s="143"/>
      <c r="BW65" s="143"/>
      <c r="BX65" s="143"/>
      <c r="BY65" s="143"/>
      <c r="BZ65" s="143"/>
      <c r="CA65" s="143"/>
      <c r="CB65" s="143"/>
      <c r="CC65" s="143"/>
      <c r="CD65" s="773"/>
      <c r="CE65" s="150">
        <f>SUM($D65:$CC65)</f>
        <v>4553</v>
      </c>
    </row>
    <row r="66" spans="1:84" s="410" customFormat="1" ht="14.25" customHeight="1" x14ac:dyDescent="0.4">
      <c r="A66" s="751" t="s">
        <v>223</v>
      </c>
      <c r="B66" s="789"/>
      <c r="C66" s="135"/>
      <c r="D66" s="135"/>
      <c r="E66" s="135"/>
      <c r="F66" s="135"/>
      <c r="G66" s="135"/>
      <c r="H66" s="135"/>
      <c r="I66" s="135"/>
      <c r="J66" s="135"/>
      <c r="K66" s="135"/>
      <c r="L66" s="136"/>
      <c r="M66" s="137"/>
      <c r="N66" s="135"/>
      <c r="O66" s="135"/>
      <c r="P66" s="135"/>
      <c r="Q66" s="135"/>
      <c r="R66" s="135"/>
      <c r="S66" s="135"/>
      <c r="T66" s="135"/>
      <c r="U66" s="135"/>
      <c r="V66" s="138"/>
      <c r="W66" s="120"/>
      <c r="X66" s="135"/>
      <c r="Y66" s="135">
        <v>1341</v>
      </c>
      <c r="Z66" s="135">
        <v>690</v>
      </c>
      <c r="AA66" s="139" t="s">
        <v>224</v>
      </c>
      <c r="AB66" s="135">
        <v>1257</v>
      </c>
      <c r="AC66" s="135">
        <v>630</v>
      </c>
      <c r="AD66" s="135">
        <v>919</v>
      </c>
      <c r="AE66" s="135">
        <v>2835</v>
      </c>
      <c r="AF66" s="151" t="s">
        <v>651</v>
      </c>
      <c r="AG66" s="139"/>
      <c r="AH66" s="135">
        <v>28734</v>
      </c>
      <c r="AI66" s="135">
        <v>893</v>
      </c>
      <c r="AJ66" s="135">
        <v>389</v>
      </c>
      <c r="AK66" s="139" t="s">
        <v>663</v>
      </c>
      <c r="AL66" s="139"/>
      <c r="AM66" s="135"/>
      <c r="AN66" s="139"/>
      <c r="AO66" s="139" t="s">
        <v>626</v>
      </c>
      <c r="AP66" s="138"/>
      <c r="AQ66" s="135"/>
      <c r="AR66" s="135"/>
      <c r="AS66" s="135" t="s">
        <v>225</v>
      </c>
      <c r="AT66" s="135">
        <v>5589</v>
      </c>
      <c r="AU66" s="135">
        <v>64087</v>
      </c>
      <c r="AV66" s="139" t="s">
        <v>226</v>
      </c>
      <c r="AW66" s="135"/>
      <c r="AX66" s="136"/>
      <c r="AY66" s="140"/>
      <c r="AZ66" s="138">
        <v>3380</v>
      </c>
      <c r="BA66" s="135"/>
      <c r="BB66" s="135">
        <v>2380</v>
      </c>
      <c r="BC66" s="135"/>
      <c r="BD66" s="135">
        <v>2380</v>
      </c>
      <c r="BE66" s="135"/>
      <c r="BF66" s="135">
        <v>2380</v>
      </c>
      <c r="BG66" s="135"/>
      <c r="BH66" s="135">
        <v>3880</v>
      </c>
      <c r="BI66" s="135"/>
      <c r="BJ66" s="138">
        <v>2380</v>
      </c>
      <c r="BK66" s="135"/>
      <c r="BL66" s="135">
        <v>2380</v>
      </c>
      <c r="BM66" s="135"/>
      <c r="BN66" s="135">
        <v>2380</v>
      </c>
      <c r="BO66" s="135"/>
      <c r="BP66" s="135">
        <v>2380</v>
      </c>
      <c r="BQ66" s="135"/>
      <c r="BR66" s="135">
        <v>2380</v>
      </c>
      <c r="BS66" s="135"/>
      <c r="BT66" s="138">
        <v>3380</v>
      </c>
      <c r="BU66" s="135"/>
      <c r="BV66" s="135">
        <v>2380</v>
      </c>
      <c r="BW66" s="135"/>
      <c r="BX66" s="135">
        <v>2380</v>
      </c>
      <c r="BY66" s="135"/>
      <c r="BZ66" s="135">
        <v>2380</v>
      </c>
      <c r="CA66" s="135"/>
      <c r="CB66" s="135">
        <v>2380</v>
      </c>
      <c r="CC66" s="135"/>
      <c r="CD66" s="757">
        <f>+SUM(CE66:CE68)</f>
        <v>147047</v>
      </c>
      <c r="CE66" s="142">
        <f>SUM($D66:$CC66)</f>
        <v>146564</v>
      </c>
    </row>
    <row r="67" spans="1:84" s="410" customFormat="1" ht="14.25" customHeight="1" x14ac:dyDescent="0.4">
      <c r="A67" s="753"/>
      <c r="B67" s="754"/>
      <c r="C67" s="120"/>
      <c r="D67" s="120"/>
      <c r="E67" s="120"/>
      <c r="F67" s="120"/>
      <c r="G67" s="120"/>
      <c r="H67" s="120"/>
      <c r="I67" s="120"/>
      <c r="J67" s="120"/>
      <c r="K67" s="120"/>
      <c r="L67" s="121"/>
      <c r="M67" s="122"/>
      <c r="N67" s="120"/>
      <c r="O67" s="120"/>
      <c r="P67" s="120"/>
      <c r="Q67" s="120"/>
      <c r="R67" s="120"/>
      <c r="S67" s="120"/>
      <c r="T67" s="120"/>
      <c r="U67" s="123"/>
      <c r="V67" s="124"/>
      <c r="W67" s="120"/>
      <c r="X67" s="120"/>
      <c r="Y67" s="123" t="s">
        <v>645</v>
      </c>
      <c r="Z67" s="120"/>
      <c r="AA67" s="120"/>
      <c r="AB67" s="207" t="s">
        <v>227</v>
      </c>
      <c r="AC67" s="120"/>
      <c r="AD67" s="123" t="s">
        <v>228</v>
      </c>
      <c r="AE67" s="123"/>
      <c r="AF67" s="124"/>
      <c r="AG67" s="120"/>
      <c r="AH67" s="120" t="s">
        <v>229</v>
      </c>
      <c r="AI67" s="123" t="s">
        <v>658</v>
      </c>
      <c r="AJ67" s="123"/>
      <c r="AK67" s="120"/>
      <c r="AL67" s="120"/>
      <c r="AM67" s="120"/>
      <c r="AN67" s="120"/>
      <c r="AO67" s="120"/>
      <c r="AP67" s="124"/>
      <c r="AQ67" s="120"/>
      <c r="AR67" s="120"/>
      <c r="AS67" s="120"/>
      <c r="AT67" s="120"/>
      <c r="AU67" s="120"/>
      <c r="AV67" s="120"/>
      <c r="AW67" s="123"/>
      <c r="AX67" s="121"/>
      <c r="AY67" s="125"/>
      <c r="AZ67" s="123" t="s">
        <v>680</v>
      </c>
      <c r="BA67" s="120"/>
      <c r="BB67" s="123"/>
      <c r="BC67" s="120"/>
      <c r="BD67" s="209" t="s">
        <v>679</v>
      </c>
      <c r="BE67" s="120"/>
      <c r="BF67" s="209" t="s">
        <v>679</v>
      </c>
      <c r="BG67" s="120"/>
      <c r="BH67" s="209" t="s">
        <v>679</v>
      </c>
      <c r="BI67" s="120"/>
      <c r="BJ67" s="209" t="s">
        <v>679</v>
      </c>
      <c r="BK67" s="120"/>
      <c r="BL67" s="209" t="s">
        <v>679</v>
      </c>
      <c r="BM67" s="120"/>
      <c r="BN67" s="209" t="s">
        <v>679</v>
      </c>
      <c r="BO67" s="120"/>
      <c r="BP67" s="209" t="s">
        <v>679</v>
      </c>
      <c r="BQ67" s="120"/>
      <c r="BR67" s="209" t="s">
        <v>679</v>
      </c>
      <c r="BS67" s="120"/>
      <c r="BT67" s="209" t="s">
        <v>679</v>
      </c>
      <c r="BU67" s="120"/>
      <c r="BV67" s="209" t="s">
        <v>679</v>
      </c>
      <c r="BW67" s="120"/>
      <c r="BX67" s="209" t="s">
        <v>679</v>
      </c>
      <c r="BY67" s="120"/>
      <c r="BZ67" s="209" t="s">
        <v>679</v>
      </c>
      <c r="CA67" s="120"/>
      <c r="CB67" s="209" t="s">
        <v>679</v>
      </c>
      <c r="CC67" s="120"/>
      <c r="CD67" s="772"/>
      <c r="CE67" s="127">
        <f>SUM(D67:CD67)</f>
        <v>0</v>
      </c>
    </row>
    <row r="68" spans="1:84" s="410" customFormat="1" ht="14.25" customHeight="1" x14ac:dyDescent="0.4">
      <c r="A68" s="755"/>
      <c r="B68" s="756"/>
      <c r="C68" s="143"/>
      <c r="D68" s="143"/>
      <c r="E68" s="143"/>
      <c r="F68" s="143"/>
      <c r="G68" s="143"/>
      <c r="H68" s="143"/>
      <c r="I68" s="143"/>
      <c r="J68" s="143"/>
      <c r="K68" s="143"/>
      <c r="L68" s="144"/>
      <c r="M68" s="145"/>
      <c r="N68" s="143"/>
      <c r="O68" s="143"/>
      <c r="P68" s="143"/>
      <c r="Q68" s="143"/>
      <c r="R68" s="143"/>
      <c r="S68" s="143"/>
      <c r="T68" s="143"/>
      <c r="U68" s="143"/>
      <c r="V68" s="146"/>
      <c r="W68" s="143"/>
      <c r="X68" s="143"/>
      <c r="Y68" s="143"/>
      <c r="Z68" s="143"/>
      <c r="AA68" s="143"/>
      <c r="AB68" s="143"/>
      <c r="AC68" s="143" t="s">
        <v>230</v>
      </c>
      <c r="AD68" s="143">
        <v>483</v>
      </c>
      <c r="AE68" s="147"/>
      <c r="AF68" s="146"/>
      <c r="AG68" s="143"/>
      <c r="AH68" s="143"/>
      <c r="AI68" s="143"/>
      <c r="AJ68" s="143"/>
      <c r="AK68" s="143"/>
      <c r="AL68" s="143"/>
      <c r="AM68" s="143"/>
      <c r="AN68" s="143"/>
      <c r="AO68" s="143"/>
      <c r="AP68" s="146"/>
      <c r="AQ68" s="143"/>
      <c r="AR68" s="143"/>
      <c r="AS68" s="143"/>
      <c r="AT68" s="143"/>
      <c r="AU68" s="143"/>
      <c r="AV68" s="143"/>
      <c r="AW68" s="143"/>
      <c r="AX68" s="144"/>
      <c r="AY68" s="148"/>
      <c r="AZ68" s="146"/>
      <c r="BA68" s="143"/>
      <c r="BB68" s="147" t="s">
        <v>678</v>
      </c>
      <c r="BC68" s="143"/>
      <c r="BE68" s="143"/>
      <c r="BF68" s="143"/>
      <c r="BG68" s="147" t="s">
        <v>678</v>
      </c>
      <c r="BH68" s="143"/>
      <c r="BI68" s="143"/>
      <c r="BJ68" s="146"/>
      <c r="BK68" s="143"/>
      <c r="BL68" s="147" t="s">
        <v>678</v>
      </c>
      <c r="BM68" s="143"/>
      <c r="BN68" s="143"/>
      <c r="BO68" s="143"/>
      <c r="BP68" s="143"/>
      <c r="BQ68" s="147" t="s">
        <v>678</v>
      </c>
      <c r="BR68" s="143"/>
      <c r="BS68" s="143"/>
      <c r="BT68" s="146"/>
      <c r="BU68" s="143"/>
      <c r="BV68" s="147" t="s">
        <v>678</v>
      </c>
      <c r="BW68" s="143"/>
      <c r="BX68" s="143"/>
      <c r="BY68" s="143"/>
      <c r="BZ68" s="143"/>
      <c r="CA68" s="445" t="s">
        <v>678</v>
      </c>
      <c r="CB68" s="445"/>
      <c r="CC68" s="143"/>
      <c r="CD68" s="773"/>
      <c r="CE68" s="150">
        <f>SUM($D68:$CC68)</f>
        <v>483</v>
      </c>
    </row>
    <row r="69" spans="1:84" s="410" customFormat="1" ht="14.25" customHeight="1" x14ac:dyDescent="0.4">
      <c r="A69" s="751" t="s">
        <v>231</v>
      </c>
      <c r="B69" s="789"/>
      <c r="C69" s="135"/>
      <c r="D69" s="135"/>
      <c r="E69" s="135"/>
      <c r="F69" s="135"/>
      <c r="G69" s="135"/>
      <c r="H69" s="135"/>
      <c r="I69" s="135"/>
      <c r="J69" s="135">
        <v>140</v>
      </c>
      <c r="K69" s="135"/>
      <c r="L69" s="136"/>
      <c r="M69" s="137"/>
      <c r="N69" s="135">
        <v>430</v>
      </c>
      <c r="O69" s="135"/>
      <c r="P69" s="135"/>
      <c r="Q69" s="135"/>
      <c r="R69" s="135">
        <v>460</v>
      </c>
      <c r="S69" s="135"/>
      <c r="T69" s="135"/>
      <c r="U69" s="135">
        <v>6180</v>
      </c>
      <c r="V69" s="138"/>
      <c r="W69" s="135"/>
      <c r="X69" s="135">
        <v>65</v>
      </c>
      <c r="Y69" s="135"/>
      <c r="Z69" s="135">
        <v>5672</v>
      </c>
      <c r="AA69" s="135">
        <v>83</v>
      </c>
      <c r="AB69" s="135">
        <v>327</v>
      </c>
      <c r="AC69" s="139" t="s">
        <v>232</v>
      </c>
      <c r="AD69" s="135"/>
      <c r="AE69" s="135">
        <v>5041</v>
      </c>
      <c r="AF69" s="138"/>
      <c r="AG69" s="135">
        <v>205</v>
      </c>
      <c r="AH69" s="135">
        <v>791</v>
      </c>
      <c r="AI69" s="135">
        <v>2205</v>
      </c>
      <c r="AJ69" s="139" t="s">
        <v>660</v>
      </c>
      <c r="AK69" s="135"/>
      <c r="AL69" s="135"/>
      <c r="AM69" s="135"/>
      <c r="AN69" s="135"/>
      <c r="AO69" s="135"/>
      <c r="AP69" s="138"/>
      <c r="AQ69" s="135"/>
      <c r="AR69" s="135"/>
      <c r="AS69" s="135"/>
      <c r="AT69" s="135"/>
      <c r="AU69" s="135"/>
      <c r="AV69" s="135">
        <v>13781</v>
      </c>
      <c r="AW69" s="135">
        <v>454</v>
      </c>
      <c r="AX69" s="136">
        <v>2057</v>
      </c>
      <c r="AY69" s="140"/>
      <c r="AZ69" s="138"/>
      <c r="BA69" s="135">
        <v>1700</v>
      </c>
      <c r="BB69" s="135">
        <v>6500</v>
      </c>
      <c r="BC69" s="135"/>
      <c r="BD69" s="135">
        <v>300</v>
      </c>
      <c r="BE69" s="135">
        <v>4000</v>
      </c>
      <c r="BF69" s="135"/>
      <c r="BG69" s="135"/>
      <c r="BH69" s="135"/>
      <c r="BI69" s="135">
        <v>300</v>
      </c>
      <c r="BJ69" s="138">
        <v>12200</v>
      </c>
      <c r="BK69" s="135"/>
      <c r="BL69" s="135"/>
      <c r="BM69" s="135"/>
      <c r="BN69" s="135">
        <v>300</v>
      </c>
      <c r="BO69" s="135">
        <v>4000</v>
      </c>
      <c r="BP69" s="135">
        <v>1700</v>
      </c>
      <c r="BQ69" s="135"/>
      <c r="BR69" s="135">
        <v>6500</v>
      </c>
      <c r="BS69" s="135">
        <v>300</v>
      </c>
      <c r="BT69" s="138"/>
      <c r="BU69" s="135"/>
      <c r="BV69" s="135"/>
      <c r="BW69" s="135"/>
      <c r="BX69" s="135">
        <v>300</v>
      </c>
      <c r="BY69" s="135">
        <v>4400</v>
      </c>
      <c r="BZ69" s="135"/>
      <c r="CA69" s="135"/>
      <c r="CB69" s="135"/>
      <c r="CC69" s="135">
        <v>300</v>
      </c>
      <c r="CD69" s="757">
        <f>+SUM(CE69:CE72)</f>
        <v>83269</v>
      </c>
      <c r="CE69" s="142">
        <f>SUM($D69:$CC69)</f>
        <v>80691</v>
      </c>
    </row>
    <row r="70" spans="1:84" s="410" customFormat="1" ht="14.25" customHeight="1" x14ac:dyDescent="0.4">
      <c r="A70" s="753"/>
      <c r="B70" s="754"/>
      <c r="C70" s="120"/>
      <c r="D70" s="120"/>
      <c r="E70" s="120"/>
      <c r="F70" s="120"/>
      <c r="G70" s="120"/>
      <c r="H70" s="120"/>
      <c r="I70" s="120"/>
      <c r="J70" s="120"/>
      <c r="K70" s="120"/>
      <c r="L70" s="121"/>
      <c r="M70" s="208"/>
      <c r="N70" s="123" t="s">
        <v>233</v>
      </c>
      <c r="O70" s="120"/>
      <c r="P70" s="120"/>
      <c r="Q70" s="120"/>
      <c r="R70" s="120" t="s">
        <v>234</v>
      </c>
      <c r="S70" s="120"/>
      <c r="T70" s="120"/>
      <c r="U70" s="120" t="s">
        <v>235</v>
      </c>
      <c r="V70" s="124"/>
      <c r="W70" s="120"/>
      <c r="X70" s="120" t="s">
        <v>236</v>
      </c>
      <c r="Y70" s="123"/>
      <c r="Z70" s="120" t="s">
        <v>237</v>
      </c>
      <c r="AA70" s="123" t="s">
        <v>238</v>
      </c>
      <c r="AB70" s="120"/>
      <c r="AC70" s="120"/>
      <c r="AD70" s="123"/>
      <c r="AE70" s="120" t="s">
        <v>652</v>
      </c>
      <c r="AF70" s="124"/>
      <c r="AG70" s="120" t="s">
        <v>239</v>
      </c>
      <c r="AH70" s="209" t="s">
        <v>240</v>
      </c>
      <c r="AI70" s="120">
        <v>384</v>
      </c>
      <c r="AJ70" s="123" t="s">
        <v>241</v>
      </c>
      <c r="AK70" s="120"/>
      <c r="AL70" s="120"/>
      <c r="AM70" s="120"/>
      <c r="AN70" s="120"/>
      <c r="AO70" s="120"/>
      <c r="AP70" s="124"/>
      <c r="AQ70" s="120"/>
      <c r="AR70" s="120"/>
      <c r="AS70" s="120"/>
      <c r="AT70" s="120"/>
      <c r="AU70" s="120"/>
      <c r="AV70" s="120" t="s">
        <v>242</v>
      </c>
      <c r="AW70" s="123" t="s">
        <v>243</v>
      </c>
      <c r="AX70" s="121"/>
      <c r="AY70" s="125"/>
      <c r="AZ70" s="124"/>
      <c r="BA70" s="123" t="s">
        <v>855</v>
      </c>
      <c r="BB70" s="120"/>
      <c r="BC70" s="120"/>
      <c r="BD70" s="120"/>
      <c r="BE70" s="120"/>
      <c r="BF70" s="120"/>
      <c r="BG70" s="120"/>
      <c r="BH70" s="120"/>
      <c r="BI70" s="120"/>
      <c r="BJ70" s="124"/>
      <c r="BK70" s="120"/>
      <c r="BL70" s="120"/>
      <c r="BM70" s="120"/>
      <c r="BN70" s="120"/>
      <c r="BO70" s="120"/>
      <c r="BP70" s="120"/>
      <c r="BQ70" s="120"/>
      <c r="BR70" s="120"/>
      <c r="BS70" s="120"/>
      <c r="BT70" s="124"/>
      <c r="BU70" s="120"/>
      <c r="BV70" s="120"/>
      <c r="BW70" s="120"/>
      <c r="BX70" s="120"/>
      <c r="BY70" s="120"/>
      <c r="BZ70" s="120"/>
      <c r="CA70" s="120"/>
      <c r="CB70" s="120"/>
      <c r="CC70" s="120"/>
      <c r="CD70" s="772"/>
      <c r="CE70" s="127">
        <f>SUM($D70:$CC70)</f>
        <v>384</v>
      </c>
    </row>
    <row r="71" spans="1:84" s="410" customFormat="1" ht="14.25" customHeight="1" x14ac:dyDescent="0.4">
      <c r="A71" s="753"/>
      <c r="B71" s="754"/>
      <c r="C71" s="120"/>
      <c r="D71" s="120"/>
      <c r="E71" s="120"/>
      <c r="F71" s="120"/>
      <c r="G71" s="120"/>
      <c r="H71" s="120"/>
      <c r="I71" s="120"/>
      <c r="J71" s="120"/>
      <c r="K71" s="120"/>
      <c r="L71" s="121"/>
      <c r="M71" s="122"/>
      <c r="N71" s="120"/>
      <c r="O71" s="120"/>
      <c r="P71" s="120"/>
      <c r="Q71" s="120"/>
      <c r="R71" s="120"/>
      <c r="S71" s="120"/>
      <c r="T71" s="120"/>
      <c r="U71" s="120"/>
      <c r="V71" s="124"/>
      <c r="W71" s="120"/>
      <c r="X71" s="120"/>
      <c r="Y71" s="120"/>
      <c r="Z71" s="123"/>
      <c r="AA71" s="120"/>
      <c r="AB71" s="120"/>
      <c r="AC71" s="120"/>
      <c r="AD71" s="120" t="s">
        <v>653</v>
      </c>
      <c r="AE71" s="120">
        <v>282</v>
      </c>
      <c r="AF71" s="124"/>
      <c r="AG71" s="120">
        <v>1570</v>
      </c>
      <c r="AH71" s="209" t="s">
        <v>240</v>
      </c>
      <c r="AI71" s="120">
        <v>342</v>
      </c>
      <c r="AJ71" s="123" t="s">
        <v>244</v>
      </c>
      <c r="AK71" s="120"/>
      <c r="AL71" s="120"/>
      <c r="AM71" s="120"/>
      <c r="AN71" s="120"/>
      <c r="AO71" s="120"/>
      <c r="AP71" s="124"/>
      <c r="AQ71" s="120"/>
      <c r="AR71" s="120"/>
      <c r="AS71" s="120"/>
      <c r="AT71" s="120"/>
      <c r="AU71" s="120"/>
      <c r="AV71" s="120"/>
      <c r="AW71" s="123"/>
      <c r="AX71" s="121"/>
      <c r="AY71" s="125"/>
      <c r="AZ71" s="124"/>
      <c r="BA71" s="120"/>
      <c r="BB71" s="120"/>
      <c r="BC71" s="120"/>
      <c r="BD71" s="120"/>
      <c r="BE71" s="120"/>
      <c r="BF71" s="120"/>
      <c r="BG71" s="120"/>
      <c r="BH71" s="120"/>
      <c r="BI71" s="120"/>
      <c r="BJ71" s="124"/>
      <c r="BK71" s="120"/>
      <c r="BL71" s="120"/>
      <c r="BM71" s="120"/>
      <c r="BN71" s="120"/>
      <c r="BO71" s="120"/>
      <c r="BP71" s="120"/>
      <c r="BQ71" s="120"/>
      <c r="BR71" s="120"/>
      <c r="BS71" s="120"/>
      <c r="BT71" s="124"/>
      <c r="BU71" s="120"/>
      <c r="BV71" s="120"/>
      <c r="BW71" s="120"/>
      <c r="BX71" s="120"/>
      <c r="BY71" s="120"/>
      <c r="BZ71" s="120"/>
      <c r="CA71" s="120"/>
      <c r="CB71" s="120"/>
      <c r="CC71" s="120"/>
      <c r="CD71" s="772"/>
      <c r="CE71" s="127">
        <f>SUM($D71:$CC71)</f>
        <v>2194</v>
      </c>
    </row>
    <row r="72" spans="1:84" s="410" customFormat="1" ht="14.25" customHeight="1" x14ac:dyDescent="0.4">
      <c r="A72" s="755"/>
      <c r="B72" s="756"/>
      <c r="C72" s="143"/>
      <c r="D72" s="143"/>
      <c r="E72" s="143"/>
      <c r="F72" s="143"/>
      <c r="G72" s="143"/>
      <c r="H72" s="143"/>
      <c r="I72" s="143"/>
      <c r="J72" s="143"/>
      <c r="K72" s="143"/>
      <c r="L72" s="144"/>
      <c r="M72" s="145"/>
      <c r="N72" s="143"/>
      <c r="O72" s="143"/>
      <c r="P72" s="143"/>
      <c r="Q72" s="143"/>
      <c r="R72" s="143"/>
      <c r="S72" s="143"/>
      <c r="T72" s="143"/>
      <c r="U72" s="143"/>
      <c r="V72" s="146"/>
      <c r="W72" s="143"/>
      <c r="X72" s="143"/>
      <c r="Y72" s="143"/>
      <c r="Z72" s="143"/>
      <c r="AA72" s="143"/>
      <c r="AB72" s="143"/>
      <c r="AC72" s="143"/>
      <c r="AD72" s="143"/>
      <c r="AE72" s="143"/>
      <c r="AF72" s="146"/>
      <c r="AG72" s="143" t="s">
        <v>245</v>
      </c>
      <c r="AH72" s="147" t="s">
        <v>655</v>
      </c>
      <c r="AI72" s="143"/>
      <c r="AJ72" s="143"/>
      <c r="AK72" s="143"/>
      <c r="AL72" s="143"/>
      <c r="AM72" s="143"/>
      <c r="AN72" s="143"/>
      <c r="AO72" s="143"/>
      <c r="AP72" s="146"/>
      <c r="AQ72" s="143"/>
      <c r="AR72" s="143"/>
      <c r="AS72" s="143"/>
      <c r="AT72" s="143"/>
      <c r="AU72" s="143"/>
      <c r="AV72" s="143"/>
      <c r="AW72" s="143"/>
      <c r="AX72" s="144"/>
      <c r="AY72" s="148"/>
      <c r="AZ72" s="146"/>
      <c r="BA72" s="143"/>
      <c r="BB72" s="143"/>
      <c r="BC72" s="143"/>
      <c r="BD72" s="143"/>
      <c r="BE72" s="143"/>
      <c r="BF72" s="143"/>
      <c r="BG72" s="143"/>
      <c r="BH72" s="143"/>
      <c r="BI72" s="143"/>
      <c r="BJ72" s="146"/>
      <c r="BK72" s="143"/>
      <c r="BL72" s="143"/>
      <c r="BM72" s="143"/>
      <c r="BN72" s="143"/>
      <c r="BO72" s="143"/>
      <c r="BP72" s="143"/>
      <c r="BQ72" s="143"/>
      <c r="BR72" s="143"/>
      <c r="BS72" s="143"/>
      <c r="BT72" s="146"/>
      <c r="BU72" s="143"/>
      <c r="BV72" s="143"/>
      <c r="BW72" s="143"/>
      <c r="BX72" s="143"/>
      <c r="BY72" s="143"/>
      <c r="BZ72" s="143"/>
      <c r="CA72" s="143"/>
      <c r="CB72" s="143"/>
      <c r="CC72" s="143"/>
      <c r="CD72" s="773"/>
      <c r="CE72" s="150">
        <f>SUM(D72:CD72)</f>
        <v>0</v>
      </c>
    </row>
    <row r="73" spans="1:84" s="410" customFormat="1" ht="14.25" customHeight="1" x14ac:dyDescent="0.4">
      <c r="A73" s="751" t="s">
        <v>246</v>
      </c>
      <c r="B73" s="789"/>
      <c r="C73" s="135"/>
      <c r="D73" s="135"/>
      <c r="E73" s="135"/>
      <c r="F73" s="135"/>
      <c r="G73" s="135"/>
      <c r="H73" s="135"/>
      <c r="I73" s="135"/>
      <c r="J73" s="135"/>
      <c r="K73" s="135"/>
      <c r="L73" s="136"/>
      <c r="M73" s="137"/>
      <c r="N73" s="135"/>
      <c r="O73" s="135"/>
      <c r="P73" s="135"/>
      <c r="Q73" s="135"/>
      <c r="R73" s="135"/>
      <c r="S73" s="135"/>
      <c r="T73" s="135"/>
      <c r="U73" s="135"/>
      <c r="V73" s="138"/>
      <c r="W73" s="135">
        <v>3722</v>
      </c>
      <c r="X73" s="135">
        <v>2297</v>
      </c>
      <c r="Y73" s="139"/>
      <c r="Z73" s="135">
        <v>2534</v>
      </c>
      <c r="AA73" s="135">
        <v>4538</v>
      </c>
      <c r="AB73" s="135">
        <v>6011</v>
      </c>
      <c r="AC73" s="135">
        <v>4530</v>
      </c>
      <c r="AD73" s="139"/>
      <c r="AE73" s="135"/>
      <c r="AF73" s="138"/>
      <c r="AG73" s="135"/>
      <c r="AH73" s="139"/>
      <c r="AI73" s="135"/>
      <c r="AJ73" s="135"/>
      <c r="AK73" s="135"/>
      <c r="AL73" s="135"/>
      <c r="AM73" s="135"/>
      <c r="AN73" s="135"/>
      <c r="AO73" s="135"/>
      <c r="AP73" s="138"/>
      <c r="AQ73" s="135"/>
      <c r="AR73" s="135"/>
      <c r="AS73" s="135"/>
      <c r="AT73" s="135"/>
      <c r="AU73" s="135"/>
      <c r="AV73" s="135"/>
      <c r="AW73" s="135"/>
      <c r="AX73" s="136"/>
      <c r="AY73" s="140"/>
      <c r="AZ73" s="151" t="s">
        <v>866</v>
      </c>
      <c r="BA73" s="135"/>
      <c r="BB73" s="135"/>
      <c r="BC73" s="135"/>
      <c r="BD73" s="135"/>
      <c r="BE73" s="135"/>
      <c r="BF73" s="135"/>
      <c r="BG73" s="135"/>
      <c r="BH73" s="135"/>
      <c r="BI73" s="135"/>
      <c r="BJ73" s="138"/>
      <c r="BK73" s="135"/>
      <c r="BL73" s="135"/>
      <c r="BM73" s="139"/>
      <c r="BN73" s="135"/>
      <c r="BO73" s="135"/>
      <c r="BP73" s="135"/>
      <c r="BQ73" s="135"/>
      <c r="BR73" s="135"/>
      <c r="BS73" s="135"/>
      <c r="BT73" s="138"/>
      <c r="BU73" s="135"/>
      <c r="BV73" s="135"/>
      <c r="BW73" s="135"/>
      <c r="BX73" s="135"/>
      <c r="BY73" s="135"/>
      <c r="BZ73" s="135"/>
      <c r="CA73" s="135"/>
      <c r="CB73" s="135"/>
      <c r="CC73" s="135"/>
      <c r="CD73" s="757">
        <f>+CE73</f>
        <v>23632</v>
      </c>
      <c r="CE73" s="757">
        <f t="shared" ref="CE73:CE80" si="3">SUM($D73:$CC73)</f>
        <v>23632</v>
      </c>
    </row>
    <row r="74" spans="1:84" s="410" customFormat="1" ht="14.25" customHeight="1" x14ac:dyDescent="0.4">
      <c r="A74" s="755"/>
      <c r="B74" s="756"/>
      <c r="C74" s="143"/>
      <c r="D74" s="143"/>
      <c r="E74" s="143"/>
      <c r="F74" s="143"/>
      <c r="G74" s="143"/>
      <c r="H74" s="143"/>
      <c r="I74" s="143"/>
      <c r="J74" s="143"/>
      <c r="K74" s="143"/>
      <c r="L74" s="144"/>
      <c r="M74" s="145"/>
      <c r="N74" s="143"/>
      <c r="O74" s="143"/>
      <c r="P74" s="143"/>
      <c r="Q74" s="143"/>
      <c r="R74" s="143"/>
      <c r="S74" s="143"/>
      <c r="T74" s="143"/>
      <c r="U74" s="143"/>
      <c r="V74" s="146"/>
      <c r="W74" s="143" t="s">
        <v>247</v>
      </c>
      <c r="X74" s="147"/>
      <c r="Y74" s="147"/>
      <c r="Z74" s="143" t="s">
        <v>248</v>
      </c>
      <c r="AA74" s="143"/>
      <c r="AB74" s="210" t="s">
        <v>249</v>
      </c>
      <c r="AC74" s="143"/>
      <c r="AD74" s="143"/>
      <c r="AE74" s="143"/>
      <c r="AF74" s="146"/>
      <c r="AG74" s="143"/>
      <c r="AH74" s="143"/>
      <c r="AI74" s="143"/>
      <c r="AJ74" s="143"/>
      <c r="AK74" s="143"/>
      <c r="AL74" s="143"/>
      <c r="AM74" s="143"/>
      <c r="AN74" s="143"/>
      <c r="AO74" s="143"/>
      <c r="AP74" s="146"/>
      <c r="AQ74" s="143"/>
      <c r="AR74" s="143"/>
      <c r="AS74" s="143"/>
      <c r="AT74" s="143"/>
      <c r="AU74" s="143"/>
      <c r="AV74" s="143"/>
      <c r="AW74" s="143"/>
      <c r="AX74" s="144"/>
      <c r="AY74" s="148"/>
      <c r="AZ74" s="146"/>
      <c r="BA74" s="143"/>
      <c r="BB74" s="143"/>
      <c r="BC74" s="143"/>
      <c r="BD74" s="143"/>
      <c r="BE74" s="143"/>
      <c r="BF74" s="143"/>
      <c r="BG74" s="143"/>
      <c r="BH74" s="143"/>
      <c r="BI74" s="143"/>
      <c r="BJ74" s="146"/>
      <c r="BK74" s="143"/>
      <c r="BL74" s="143"/>
      <c r="BM74" s="143"/>
      <c r="BN74" s="143"/>
      <c r="BO74" s="143"/>
      <c r="BP74" s="143"/>
      <c r="BQ74" s="143"/>
      <c r="BR74" s="143"/>
      <c r="BS74" s="143"/>
      <c r="BT74" s="146"/>
      <c r="BU74" s="143"/>
      <c r="BV74" s="143"/>
      <c r="BW74" s="143"/>
      <c r="BX74" s="143"/>
      <c r="BY74" s="143"/>
      <c r="BZ74" s="143"/>
      <c r="CA74" s="143"/>
      <c r="CB74" s="143"/>
      <c r="CC74" s="143"/>
      <c r="CD74" s="773"/>
      <c r="CE74" s="773">
        <f t="shared" si="3"/>
        <v>0</v>
      </c>
    </row>
    <row r="75" spans="1:84" s="410" customFormat="1" ht="14.25" customHeight="1" x14ac:dyDescent="0.4">
      <c r="A75" s="800" t="s">
        <v>250</v>
      </c>
      <c r="B75" s="801"/>
      <c r="C75" s="95"/>
      <c r="D75" s="95"/>
      <c r="E75" s="95"/>
      <c r="F75" s="95"/>
      <c r="G75" s="95"/>
      <c r="H75" s="95"/>
      <c r="I75" s="95"/>
      <c r="J75" s="95"/>
      <c r="K75" s="95"/>
      <c r="L75" s="96"/>
      <c r="M75" s="97"/>
      <c r="N75" s="95"/>
      <c r="O75" s="95"/>
      <c r="P75" s="95"/>
      <c r="Q75" s="95"/>
      <c r="R75" s="95"/>
      <c r="S75" s="95"/>
      <c r="T75" s="95"/>
      <c r="U75" s="95"/>
      <c r="V75" s="98"/>
      <c r="W75" s="95"/>
      <c r="X75" s="95"/>
      <c r="Y75" s="108"/>
      <c r="Z75" s="95"/>
      <c r="AA75" s="108"/>
      <c r="AB75" s="95"/>
      <c r="AC75" s="108"/>
      <c r="AD75" s="108"/>
      <c r="AE75" s="95"/>
      <c r="AF75" s="98"/>
      <c r="AG75" s="95"/>
      <c r="AH75" s="95"/>
      <c r="AI75" s="95"/>
      <c r="AJ75" s="95"/>
      <c r="AK75" s="108"/>
      <c r="AL75" s="95">
        <v>1037</v>
      </c>
      <c r="AM75" s="108" t="s">
        <v>609</v>
      </c>
      <c r="AN75" s="95"/>
      <c r="AO75" s="95"/>
      <c r="AP75" s="98"/>
      <c r="AQ75" s="95"/>
      <c r="AR75" s="95"/>
      <c r="AS75" s="95"/>
      <c r="AT75" s="95"/>
      <c r="AU75" s="95"/>
      <c r="AV75" s="95"/>
      <c r="AW75" s="95"/>
      <c r="AX75" s="96"/>
      <c r="AY75" s="109" t="s">
        <v>611</v>
      </c>
      <c r="AZ75" s="98"/>
      <c r="BA75" s="95"/>
      <c r="BB75" s="95"/>
      <c r="BC75" s="95"/>
      <c r="BD75" s="95"/>
      <c r="BE75" s="95"/>
      <c r="BF75" s="95"/>
      <c r="BG75" s="108"/>
      <c r="BH75" s="95"/>
      <c r="BI75" s="95"/>
      <c r="BJ75" s="98"/>
      <c r="BK75" s="95">
        <v>1600</v>
      </c>
      <c r="BL75" s="108" t="s">
        <v>610</v>
      </c>
      <c r="BM75" s="95"/>
      <c r="BN75" s="95"/>
      <c r="BO75" s="95"/>
      <c r="BP75" s="95"/>
      <c r="BQ75" s="95"/>
      <c r="BR75" s="95"/>
      <c r="BS75" s="95"/>
      <c r="BT75" s="98"/>
      <c r="BU75" s="95"/>
      <c r="BV75" s="95"/>
      <c r="BW75" s="95"/>
      <c r="BX75" s="95"/>
      <c r="BY75" s="95"/>
      <c r="BZ75" s="95"/>
      <c r="CA75" s="95"/>
      <c r="CB75" s="95"/>
      <c r="CC75" s="95"/>
      <c r="CD75" s="101">
        <f t="shared" ref="CD75:CD83" si="4">SUM(C75:CC75)</f>
        <v>2637</v>
      </c>
      <c r="CE75" s="101">
        <f t="shared" si="3"/>
        <v>2637</v>
      </c>
    </row>
    <row r="76" spans="1:84" s="410" customFormat="1" ht="14.25" customHeight="1" x14ac:dyDescent="0.4">
      <c r="A76" s="759" t="s">
        <v>251</v>
      </c>
      <c r="B76" s="760"/>
      <c r="C76" s="95"/>
      <c r="D76" s="95"/>
      <c r="E76" s="95"/>
      <c r="F76" s="95"/>
      <c r="G76" s="95"/>
      <c r="H76" s="95"/>
      <c r="I76" s="95"/>
      <c r="J76" s="95"/>
      <c r="K76" s="95"/>
      <c r="L76" s="96"/>
      <c r="M76" s="97"/>
      <c r="N76" s="95"/>
      <c r="O76" s="95"/>
      <c r="P76" s="95"/>
      <c r="Q76" s="95"/>
      <c r="R76" s="95"/>
      <c r="S76" s="95"/>
      <c r="T76" s="95">
        <v>309</v>
      </c>
      <c r="U76" s="108" t="s">
        <v>252</v>
      </c>
      <c r="V76" s="98"/>
      <c r="W76" s="95"/>
      <c r="X76" s="95"/>
      <c r="Y76" s="108"/>
      <c r="Z76" s="95"/>
      <c r="AA76" s="95"/>
      <c r="AB76" s="105"/>
      <c r="AC76" s="95"/>
      <c r="AD76" s="95"/>
      <c r="AE76" s="108"/>
      <c r="AF76" s="98"/>
      <c r="AG76" s="95"/>
      <c r="AH76" s="95"/>
      <c r="AI76" s="95"/>
      <c r="AJ76" s="108"/>
      <c r="AK76" s="95"/>
      <c r="AL76" s="95"/>
      <c r="AM76" s="95"/>
      <c r="AN76" s="95"/>
      <c r="AO76" s="108" t="s">
        <v>630</v>
      </c>
      <c r="AP76" s="98"/>
      <c r="AQ76" s="95"/>
      <c r="AR76" s="95"/>
      <c r="AS76" s="95"/>
      <c r="AT76" s="95"/>
      <c r="AU76" s="95"/>
      <c r="AV76" s="95"/>
      <c r="AW76" s="108"/>
      <c r="AX76" s="96"/>
      <c r="AY76" s="99"/>
      <c r="AZ76" s="103" t="s">
        <v>621</v>
      </c>
      <c r="BA76" s="95"/>
      <c r="BB76" s="95"/>
      <c r="BC76" s="95"/>
      <c r="BD76" s="95"/>
      <c r="BE76" s="95"/>
      <c r="BF76" s="95"/>
      <c r="BG76" s="95"/>
      <c r="BH76" s="95"/>
      <c r="BI76" s="95"/>
      <c r="BJ76" s="98"/>
      <c r="BK76" s="95"/>
      <c r="BL76" s="95"/>
      <c r="BM76" s="95"/>
      <c r="BN76" s="95"/>
      <c r="BO76" s="95"/>
      <c r="BP76" s="95"/>
      <c r="BQ76" s="95"/>
      <c r="BR76" s="95"/>
      <c r="BS76" s="95"/>
      <c r="BT76" s="98"/>
      <c r="BU76" s="95"/>
      <c r="BV76" s="95"/>
      <c r="BW76" s="95"/>
      <c r="BX76" s="95"/>
      <c r="BY76" s="95"/>
      <c r="BZ76" s="95"/>
      <c r="CA76" s="95"/>
      <c r="CB76" s="95"/>
      <c r="CC76" s="95"/>
      <c r="CD76" s="101">
        <f t="shared" si="4"/>
        <v>309</v>
      </c>
      <c r="CE76" s="101">
        <f t="shared" si="3"/>
        <v>309</v>
      </c>
      <c r="CF76" s="451"/>
    </row>
    <row r="77" spans="1:84" s="410" customFormat="1" ht="14.25" customHeight="1" x14ac:dyDescent="0.4">
      <c r="A77" s="759" t="s">
        <v>253</v>
      </c>
      <c r="B77" s="767"/>
      <c r="C77" s="95"/>
      <c r="D77" s="95"/>
      <c r="E77" s="95"/>
      <c r="F77" s="95"/>
      <c r="G77" s="95"/>
      <c r="H77" s="95"/>
      <c r="I77" s="95"/>
      <c r="J77" s="95"/>
      <c r="K77" s="95"/>
      <c r="L77" s="96"/>
      <c r="M77" s="97"/>
      <c r="N77" s="95"/>
      <c r="O77" s="95"/>
      <c r="P77" s="95"/>
      <c r="Q77" s="108"/>
      <c r="R77" s="95"/>
      <c r="S77" s="95"/>
      <c r="T77" s="95"/>
      <c r="U77" s="95"/>
      <c r="V77" s="98"/>
      <c r="W77" s="95"/>
      <c r="X77" s="95"/>
      <c r="Y77" s="95"/>
      <c r="Z77" s="95"/>
      <c r="AA77" s="95"/>
      <c r="AB77" s="95"/>
      <c r="AC77" s="95"/>
      <c r="AD77" s="95"/>
      <c r="AE77" s="95"/>
      <c r="AF77" s="98"/>
      <c r="AG77" s="95"/>
      <c r="AH77" s="108"/>
      <c r="AI77" s="95"/>
      <c r="AJ77" s="95"/>
      <c r="AK77" s="95"/>
      <c r="AL77" s="95" t="s">
        <v>572</v>
      </c>
      <c r="AM77" s="95">
        <v>15669</v>
      </c>
      <c r="AN77" s="95"/>
      <c r="AO77" s="108" t="s">
        <v>510</v>
      </c>
      <c r="AP77" s="98"/>
      <c r="AQ77" s="95"/>
      <c r="AR77" s="95"/>
      <c r="AS77" s="440"/>
      <c r="AT77" s="95"/>
      <c r="AU77" s="95"/>
      <c r="AV77" s="95"/>
      <c r="AW77" s="108" t="s">
        <v>612</v>
      </c>
      <c r="AX77" s="96"/>
      <c r="AY77" s="99"/>
      <c r="AZ77" s="98"/>
      <c r="BA77" s="95"/>
      <c r="BB77" s="95"/>
      <c r="BC77" s="95"/>
      <c r="BD77" s="95"/>
      <c r="BE77" s="95"/>
      <c r="BF77" s="95"/>
      <c r="BG77" s="95"/>
      <c r="BH77" s="95"/>
      <c r="BI77" s="95"/>
      <c r="BJ77" s="98"/>
      <c r="BK77" s="95"/>
      <c r="BL77" s="95"/>
      <c r="BM77" s="95"/>
      <c r="BN77" s="95"/>
      <c r="BO77" s="95"/>
      <c r="BP77" s="95"/>
      <c r="BQ77" s="95"/>
      <c r="BR77" s="95"/>
      <c r="BS77" s="95"/>
      <c r="BT77" s="98"/>
      <c r="BU77" s="95"/>
      <c r="BV77" s="95"/>
      <c r="BW77" s="95"/>
      <c r="BX77" s="95"/>
      <c r="BY77" s="95"/>
      <c r="BZ77" s="95"/>
      <c r="CA77" s="95"/>
      <c r="CB77" s="95"/>
      <c r="CC77" s="95"/>
      <c r="CD77" s="101">
        <f t="shared" si="4"/>
        <v>15669</v>
      </c>
      <c r="CE77" s="101">
        <f t="shared" si="3"/>
        <v>15669</v>
      </c>
    </row>
    <row r="78" spans="1:84" s="410" customFormat="1" ht="14.25" customHeight="1" x14ac:dyDescent="0.4">
      <c r="A78" s="759" t="s">
        <v>254</v>
      </c>
      <c r="B78" s="767"/>
      <c r="C78" s="95"/>
      <c r="D78" s="95"/>
      <c r="E78" s="95"/>
      <c r="F78" s="95"/>
      <c r="G78" s="95"/>
      <c r="H78" s="95"/>
      <c r="I78" s="95"/>
      <c r="J78" s="95"/>
      <c r="K78" s="95"/>
      <c r="L78" s="96"/>
      <c r="M78" s="97"/>
      <c r="N78" s="95"/>
      <c r="O78" s="95"/>
      <c r="P78" s="95"/>
      <c r="Q78" s="95"/>
      <c r="R78" s="95"/>
      <c r="S78" s="95"/>
      <c r="T78" s="95"/>
      <c r="U78" s="95"/>
      <c r="V78" s="98"/>
      <c r="W78" s="95"/>
      <c r="X78" s="95"/>
      <c r="Y78" s="95"/>
      <c r="Z78" s="108"/>
      <c r="AA78" s="95"/>
      <c r="AB78" s="95"/>
      <c r="AC78" s="95"/>
      <c r="AD78" s="95"/>
      <c r="AE78" s="95"/>
      <c r="AF78" s="98"/>
      <c r="AG78" s="95"/>
      <c r="AH78" s="95"/>
      <c r="AI78" s="95"/>
      <c r="AJ78" s="95"/>
      <c r="AK78" s="95"/>
      <c r="AL78" s="95"/>
      <c r="AM78" s="95"/>
      <c r="AN78" s="95"/>
      <c r="AO78" s="95">
        <v>4161</v>
      </c>
      <c r="AP78" s="98">
        <v>325</v>
      </c>
      <c r="AQ78" s="95">
        <v>1203</v>
      </c>
      <c r="AR78" s="95">
        <v>193</v>
      </c>
      <c r="AS78" s="95">
        <v>761</v>
      </c>
      <c r="AT78" s="95">
        <v>287</v>
      </c>
      <c r="AU78" s="95"/>
      <c r="AV78" s="95">
        <v>313</v>
      </c>
      <c r="AW78" s="95"/>
      <c r="AX78" s="96" t="s">
        <v>255</v>
      </c>
      <c r="AY78" s="109"/>
      <c r="AZ78" s="103" t="s">
        <v>619</v>
      </c>
      <c r="BA78" s="95"/>
      <c r="BB78" s="95"/>
      <c r="BC78" s="95"/>
      <c r="BD78" s="108" t="s">
        <v>633</v>
      </c>
      <c r="BE78" s="95"/>
      <c r="BF78" s="95"/>
      <c r="BG78" s="95"/>
      <c r="BH78" s="95"/>
      <c r="BI78" s="95"/>
      <c r="BJ78" s="98"/>
      <c r="BK78" s="95"/>
      <c r="BL78" s="95"/>
      <c r="BM78" s="95"/>
      <c r="BN78" s="95"/>
      <c r="BO78" s="95"/>
      <c r="BP78" s="95"/>
      <c r="BQ78" s="95"/>
      <c r="BR78" s="95"/>
      <c r="BS78" s="95"/>
      <c r="BT78" s="98"/>
      <c r="BU78" s="95"/>
      <c r="BV78" s="95"/>
      <c r="BW78" s="95"/>
      <c r="BX78" s="95"/>
      <c r="BY78" s="95"/>
      <c r="BZ78" s="95"/>
      <c r="CA78" s="95"/>
      <c r="CB78" s="95"/>
      <c r="CC78" s="95"/>
      <c r="CD78" s="101">
        <f t="shared" si="4"/>
        <v>7243</v>
      </c>
      <c r="CE78" s="101">
        <f t="shared" si="3"/>
        <v>7243</v>
      </c>
      <c r="CF78" s="451"/>
    </row>
    <row r="79" spans="1:84" s="410" customFormat="1" ht="14.25" customHeight="1" x14ac:dyDescent="0.4">
      <c r="A79" s="759" t="s">
        <v>620</v>
      </c>
      <c r="B79" s="767"/>
      <c r="C79" s="95"/>
      <c r="D79" s="95"/>
      <c r="E79" s="95"/>
      <c r="F79" s="95"/>
      <c r="G79" s="95"/>
      <c r="H79" s="95"/>
      <c r="I79" s="95"/>
      <c r="J79" s="95"/>
      <c r="K79" s="95"/>
      <c r="L79" s="96"/>
      <c r="M79" s="97"/>
      <c r="N79" s="95"/>
      <c r="O79" s="95"/>
      <c r="P79" s="95"/>
      <c r="Q79" s="95"/>
      <c r="R79" s="95"/>
      <c r="S79" s="95"/>
      <c r="T79" s="95"/>
      <c r="U79" s="95"/>
      <c r="V79" s="98"/>
      <c r="W79" s="95"/>
      <c r="X79" s="95"/>
      <c r="Y79" s="95">
        <v>52</v>
      </c>
      <c r="Z79" s="95">
        <v>80</v>
      </c>
      <c r="AA79" s="95">
        <v>160</v>
      </c>
      <c r="AB79" s="95"/>
      <c r="AC79" s="95">
        <v>80</v>
      </c>
      <c r="AD79" s="95">
        <v>135</v>
      </c>
      <c r="AE79" s="95">
        <v>834</v>
      </c>
      <c r="AF79" s="98">
        <v>997</v>
      </c>
      <c r="AG79" s="95"/>
      <c r="AH79" s="95" t="s">
        <v>256</v>
      </c>
      <c r="AI79" s="95">
        <v>404</v>
      </c>
      <c r="AJ79" s="95">
        <v>160</v>
      </c>
      <c r="AK79" s="95">
        <v>833</v>
      </c>
      <c r="AL79" s="95">
        <v>743</v>
      </c>
      <c r="AM79" s="108"/>
      <c r="AN79" s="95"/>
      <c r="AO79" s="95"/>
      <c r="AP79" s="98" t="s">
        <v>512</v>
      </c>
      <c r="AQ79" s="95" t="s">
        <v>632</v>
      </c>
      <c r="AR79" s="95"/>
      <c r="AS79" s="95">
        <v>7872</v>
      </c>
      <c r="AT79" s="95">
        <v>3301</v>
      </c>
      <c r="AU79" s="211"/>
      <c r="AV79" s="211" t="s">
        <v>622</v>
      </c>
      <c r="AW79" s="95">
        <v>518</v>
      </c>
      <c r="AX79" s="96">
        <v>1873</v>
      </c>
      <c r="AY79" s="99">
        <v>2000</v>
      </c>
      <c r="AZ79" s="98">
        <v>1000</v>
      </c>
      <c r="BA79" s="95">
        <v>1000</v>
      </c>
      <c r="BB79" s="95">
        <v>1000</v>
      </c>
      <c r="BC79" s="95">
        <v>1000</v>
      </c>
      <c r="BD79" s="95">
        <v>1000</v>
      </c>
      <c r="BE79" s="95">
        <v>1000</v>
      </c>
      <c r="BF79" s="95">
        <v>1000</v>
      </c>
      <c r="BG79" s="95">
        <v>1000</v>
      </c>
      <c r="BH79" s="95">
        <v>1000</v>
      </c>
      <c r="BI79" s="95">
        <v>1000</v>
      </c>
      <c r="BJ79" s="95">
        <v>1000</v>
      </c>
      <c r="BK79" s="95">
        <v>1000</v>
      </c>
      <c r="BL79" s="95">
        <v>1000</v>
      </c>
      <c r="BM79" s="95">
        <v>1000</v>
      </c>
      <c r="BN79" s="95">
        <v>1000</v>
      </c>
      <c r="BO79" s="95">
        <v>1000</v>
      </c>
      <c r="BP79" s="95">
        <v>1000</v>
      </c>
      <c r="BQ79" s="95">
        <v>1000</v>
      </c>
      <c r="BR79" s="95">
        <v>1000</v>
      </c>
      <c r="BS79" s="95">
        <v>1000</v>
      </c>
      <c r="BT79" s="95">
        <v>1000</v>
      </c>
      <c r="BU79" s="95">
        <v>1000</v>
      </c>
      <c r="BV79" s="95">
        <v>1000</v>
      </c>
      <c r="BW79" s="95">
        <v>1000</v>
      </c>
      <c r="BX79" s="95">
        <v>1000</v>
      </c>
      <c r="BY79" s="95">
        <v>1000</v>
      </c>
      <c r="BZ79" s="95">
        <v>1000</v>
      </c>
      <c r="CA79" s="95">
        <v>1000</v>
      </c>
      <c r="CB79" s="95">
        <v>1000</v>
      </c>
      <c r="CC79" s="95">
        <v>1000</v>
      </c>
      <c r="CD79" s="101">
        <f t="shared" si="4"/>
        <v>50042</v>
      </c>
      <c r="CE79" s="101">
        <f t="shared" si="3"/>
        <v>50042</v>
      </c>
    </row>
    <row r="80" spans="1:84" s="410" customFormat="1" ht="14.25" customHeight="1" thickBot="1" x14ac:dyDescent="0.45">
      <c r="A80" s="759" t="s">
        <v>257</v>
      </c>
      <c r="B80" s="767"/>
      <c r="C80" s="95"/>
      <c r="D80" s="95"/>
      <c r="E80" s="95"/>
      <c r="F80" s="95"/>
      <c r="G80" s="95"/>
      <c r="H80" s="95"/>
      <c r="I80" s="95"/>
      <c r="J80" s="95"/>
      <c r="K80" s="95"/>
      <c r="L80" s="96"/>
      <c r="M80" s="97"/>
      <c r="N80" s="95"/>
      <c r="O80" s="95"/>
      <c r="P80" s="95"/>
      <c r="Q80" s="95"/>
      <c r="R80" s="95"/>
      <c r="S80" s="95"/>
      <c r="T80" s="95"/>
      <c r="U80" s="95"/>
      <c r="V80" s="98"/>
      <c r="W80" s="95"/>
      <c r="X80" s="95"/>
      <c r="Y80" s="95" t="s">
        <v>258</v>
      </c>
      <c r="Z80" s="108" t="s">
        <v>259</v>
      </c>
      <c r="AA80" s="95"/>
      <c r="AB80" s="95"/>
      <c r="AC80" s="95" t="s">
        <v>260</v>
      </c>
      <c r="AD80" s="95" t="s">
        <v>260</v>
      </c>
      <c r="AE80" s="108" t="s">
        <v>261</v>
      </c>
      <c r="AF80" s="98"/>
      <c r="AG80" s="95"/>
      <c r="AH80" s="95"/>
      <c r="AI80" s="95"/>
      <c r="AJ80" s="108" t="s">
        <v>664</v>
      </c>
      <c r="AK80" s="95"/>
      <c r="AL80" s="95" t="s">
        <v>260</v>
      </c>
      <c r="AM80" s="95"/>
      <c r="AN80" s="95">
        <v>620</v>
      </c>
      <c r="AO80" s="95"/>
      <c r="AP80" s="98"/>
      <c r="AQ80" s="95" t="s">
        <v>631</v>
      </c>
      <c r="AR80" s="95"/>
      <c r="AS80" s="95"/>
      <c r="AT80" s="95"/>
      <c r="AU80" s="441" t="s">
        <v>635</v>
      </c>
      <c r="AV80" s="95">
        <v>240</v>
      </c>
      <c r="AW80" s="108"/>
      <c r="AX80" s="96"/>
      <c r="AY80" s="99" t="s">
        <v>623</v>
      </c>
      <c r="AZ80" s="103" t="s">
        <v>624</v>
      </c>
      <c r="BA80" s="95"/>
      <c r="BB80" s="95"/>
      <c r="BC80" s="95"/>
      <c r="BD80" s="95"/>
      <c r="BE80" s="95"/>
      <c r="BF80" s="95"/>
      <c r="BG80" s="95"/>
      <c r="BH80" s="95"/>
      <c r="BI80" s="95"/>
      <c r="BJ80" s="98"/>
      <c r="BK80" s="95"/>
      <c r="BL80" s="95"/>
      <c r="BM80" s="95"/>
      <c r="BN80" s="95"/>
      <c r="BO80" s="95"/>
      <c r="BP80" s="95"/>
      <c r="BQ80" s="95"/>
      <c r="BR80" s="95"/>
      <c r="BS80" s="95"/>
      <c r="BT80" s="98"/>
      <c r="BU80" s="95"/>
      <c r="BV80" s="95"/>
      <c r="BW80" s="95"/>
      <c r="BX80" s="95"/>
      <c r="BY80" s="95"/>
      <c r="BZ80" s="95"/>
      <c r="CA80" s="95"/>
      <c r="CB80" s="95"/>
      <c r="CC80" s="95"/>
      <c r="CD80" s="101">
        <f t="shared" si="4"/>
        <v>860</v>
      </c>
      <c r="CE80" s="101">
        <f t="shared" si="3"/>
        <v>860</v>
      </c>
      <c r="CF80" s="451"/>
    </row>
    <row r="81" spans="1:84" s="410" customFormat="1" ht="14.25" customHeight="1" x14ac:dyDescent="0.4">
      <c r="A81" s="779" t="s">
        <v>262</v>
      </c>
      <c r="B81" s="780"/>
      <c r="C81" s="173"/>
      <c r="D81" s="173"/>
      <c r="E81" s="173"/>
      <c r="F81" s="173"/>
      <c r="G81" s="173"/>
      <c r="H81" s="173"/>
      <c r="I81" s="173"/>
      <c r="J81" s="173"/>
      <c r="K81" s="173"/>
      <c r="L81" s="174"/>
      <c r="M81" s="175"/>
      <c r="N81" s="173"/>
      <c r="O81" s="173"/>
      <c r="P81" s="173"/>
      <c r="Q81" s="173"/>
      <c r="R81" s="173"/>
      <c r="S81" s="173"/>
      <c r="T81" s="173"/>
      <c r="U81" s="173"/>
      <c r="V81" s="176"/>
      <c r="W81" s="173"/>
      <c r="X81" s="173"/>
      <c r="Y81" s="173"/>
      <c r="Z81" s="173"/>
      <c r="AA81" s="173"/>
      <c r="AB81" s="173"/>
      <c r="AC81" s="173"/>
      <c r="AD81" s="173"/>
      <c r="AE81" s="173"/>
      <c r="AF81" s="176"/>
      <c r="AG81" s="173"/>
      <c r="AH81" s="173"/>
      <c r="AI81" s="173"/>
      <c r="AJ81" s="173"/>
      <c r="AK81" s="173"/>
      <c r="AL81" s="173"/>
      <c r="AM81" s="173"/>
      <c r="AN81" s="173"/>
      <c r="AO81" s="173"/>
      <c r="AP81" s="176"/>
      <c r="AQ81" s="173"/>
      <c r="AR81" s="173"/>
      <c r="AS81" s="173"/>
      <c r="AT81" s="173" t="s">
        <v>634</v>
      </c>
      <c r="AU81" s="173"/>
      <c r="AV81" s="173"/>
      <c r="AW81" s="173"/>
      <c r="AX81" s="174"/>
      <c r="AY81" s="177"/>
      <c r="AZ81" s="176"/>
      <c r="BA81" s="173"/>
      <c r="BB81" s="173"/>
      <c r="BC81" s="173"/>
      <c r="BD81" s="173"/>
      <c r="BE81" s="173"/>
      <c r="BF81" s="173"/>
      <c r="BG81" s="173"/>
      <c r="BH81" s="173"/>
      <c r="BI81" s="173"/>
      <c r="BJ81" s="176"/>
      <c r="BK81" s="173"/>
      <c r="BL81" s="173"/>
      <c r="BM81" s="173"/>
      <c r="BN81" s="173"/>
      <c r="BO81" s="173"/>
      <c r="BP81" s="173"/>
      <c r="BQ81" s="173"/>
      <c r="BR81" s="173"/>
      <c r="BS81" s="173"/>
      <c r="BT81" s="176"/>
      <c r="BU81" s="173"/>
      <c r="BV81" s="173"/>
      <c r="BW81" s="173"/>
      <c r="BX81" s="173"/>
      <c r="BY81" s="173"/>
      <c r="BZ81" s="173"/>
      <c r="CA81" s="173"/>
      <c r="CB81" s="173"/>
      <c r="CC81" s="173"/>
      <c r="CD81" s="178">
        <f t="shared" si="4"/>
        <v>0</v>
      </c>
      <c r="CE81" s="178">
        <f>SUM(D81:CD81)</f>
        <v>0</v>
      </c>
    </row>
    <row r="82" spans="1:84" s="410" customFormat="1" ht="14.25" customHeight="1" x14ac:dyDescent="0.4">
      <c r="A82" s="794" t="s">
        <v>263</v>
      </c>
      <c r="B82" s="795"/>
      <c r="C82" s="95"/>
      <c r="D82" s="95"/>
      <c r="E82" s="95"/>
      <c r="F82" s="95"/>
      <c r="G82" s="95"/>
      <c r="H82" s="95"/>
      <c r="I82" s="95"/>
      <c r="J82" s="95"/>
      <c r="K82" s="95"/>
      <c r="L82" s="96"/>
      <c r="M82" s="97"/>
      <c r="N82" s="95"/>
      <c r="O82" s="95"/>
      <c r="P82" s="95"/>
      <c r="Q82" s="95"/>
      <c r="R82" s="95"/>
      <c r="S82" s="95"/>
      <c r="T82" s="95"/>
      <c r="U82" s="95"/>
      <c r="V82" s="98"/>
      <c r="W82" s="95"/>
      <c r="X82" s="95"/>
      <c r="Y82" s="95"/>
      <c r="Z82" s="95"/>
      <c r="AA82" s="95"/>
      <c r="AB82" s="95"/>
      <c r="AC82" s="95"/>
      <c r="AD82" s="95"/>
      <c r="AE82" s="95"/>
      <c r="AF82" s="98"/>
      <c r="AG82" s="95"/>
      <c r="AH82" s="95"/>
      <c r="AI82" s="95"/>
      <c r="AJ82" s="95"/>
      <c r="AK82" s="95"/>
      <c r="AL82" s="95"/>
      <c r="AM82" s="95"/>
      <c r="AN82" s="95"/>
      <c r="AO82" s="95"/>
      <c r="AP82" s="98"/>
      <c r="AQ82" s="95"/>
      <c r="AR82" s="95"/>
      <c r="AS82" s="95"/>
      <c r="AT82" s="95"/>
      <c r="AU82" s="95"/>
      <c r="AV82" s="95"/>
      <c r="AW82" s="95"/>
      <c r="AX82" s="96"/>
      <c r="AY82" s="99"/>
      <c r="AZ82" s="98"/>
      <c r="BA82" s="95"/>
      <c r="BB82" s="95"/>
      <c r="BC82" s="95"/>
      <c r="BD82" s="95"/>
      <c r="BE82" s="95"/>
      <c r="BF82" s="95"/>
      <c r="BG82" s="95"/>
      <c r="BH82" s="95"/>
      <c r="BI82" s="95"/>
      <c r="BJ82" s="98"/>
      <c r="BK82" s="95"/>
      <c r="BL82" s="95"/>
      <c r="BM82" s="95"/>
      <c r="BN82" s="95"/>
      <c r="BO82" s="95"/>
      <c r="BP82" s="95"/>
      <c r="BQ82" s="95"/>
      <c r="BR82" s="95"/>
      <c r="BS82" s="95"/>
      <c r="BT82" s="98"/>
      <c r="BU82" s="95"/>
      <c r="BV82" s="95"/>
      <c r="BW82" s="95"/>
      <c r="BX82" s="95"/>
      <c r="BY82" s="95"/>
      <c r="BZ82" s="95"/>
      <c r="CA82" s="95"/>
      <c r="CB82" s="95"/>
      <c r="CC82" s="95"/>
      <c r="CD82" s="101">
        <f t="shared" si="4"/>
        <v>0</v>
      </c>
      <c r="CE82" s="101">
        <f>SUM(D82:CD82)</f>
        <v>0</v>
      </c>
    </row>
    <row r="83" spans="1:84" s="410" customFormat="1" ht="14.25" customHeight="1" x14ac:dyDescent="0.4">
      <c r="A83" s="759" t="s">
        <v>264</v>
      </c>
      <c r="B83" s="767"/>
      <c r="C83" s="95"/>
      <c r="D83" s="95"/>
      <c r="E83" s="95"/>
      <c r="F83" s="95"/>
      <c r="G83" s="95"/>
      <c r="H83" s="95"/>
      <c r="I83" s="95"/>
      <c r="J83" s="95"/>
      <c r="K83" s="95"/>
      <c r="L83" s="96"/>
      <c r="M83" s="97"/>
      <c r="N83" s="95"/>
      <c r="O83" s="95"/>
      <c r="P83" s="95"/>
      <c r="Q83" s="95"/>
      <c r="R83" s="95"/>
      <c r="S83" s="95"/>
      <c r="T83" s="95"/>
      <c r="U83" s="95"/>
      <c r="V83" s="98"/>
      <c r="W83" s="95"/>
      <c r="X83" s="95"/>
      <c r="Y83" s="95"/>
      <c r="Z83" s="108" t="s">
        <v>647</v>
      </c>
      <c r="AA83" s="95"/>
      <c r="AB83" s="95"/>
      <c r="AC83" s="95"/>
      <c r="AD83" s="95"/>
      <c r="AE83" s="95"/>
      <c r="AF83" s="98"/>
      <c r="AG83" s="95"/>
      <c r="AH83" s="95" t="s">
        <v>613</v>
      </c>
      <c r="AI83" s="95">
        <v>2108</v>
      </c>
      <c r="AJ83" s="95"/>
      <c r="AK83" s="95"/>
      <c r="AL83" s="95"/>
      <c r="AM83" s="95"/>
      <c r="AN83" s="95"/>
      <c r="AO83" s="95"/>
      <c r="AP83" s="98"/>
      <c r="AQ83" s="95"/>
      <c r="AR83" s="95"/>
      <c r="AS83" s="95"/>
      <c r="AT83" s="95"/>
      <c r="AU83" s="95"/>
      <c r="AV83" s="95"/>
      <c r="AW83" s="95"/>
      <c r="AX83" s="96"/>
      <c r="AY83" s="99"/>
      <c r="AZ83" s="98"/>
      <c r="BA83" s="95"/>
      <c r="BB83" s="95"/>
      <c r="BC83" s="95"/>
      <c r="BD83" s="95"/>
      <c r="BE83" s="95"/>
      <c r="BF83" s="95"/>
      <c r="BG83" s="95"/>
      <c r="BH83" s="95"/>
      <c r="BI83" s="95"/>
      <c r="BJ83" s="98"/>
      <c r="BK83" s="95"/>
      <c r="BL83" s="108"/>
      <c r="BM83" s="108"/>
      <c r="BN83" s="95"/>
      <c r="BO83" s="95"/>
      <c r="BP83" s="95"/>
      <c r="BQ83" s="95"/>
      <c r="BR83" s="95"/>
      <c r="BS83" s="95"/>
      <c r="BT83" s="98"/>
      <c r="BU83" s="95"/>
      <c r="BV83" s="95"/>
      <c r="BW83" s="95"/>
      <c r="BX83" s="95"/>
      <c r="BY83" s="95"/>
      <c r="BZ83" s="95"/>
      <c r="CA83" s="95"/>
      <c r="CB83" s="95"/>
      <c r="CC83" s="95"/>
      <c r="CD83" s="101">
        <f t="shared" si="4"/>
        <v>2108</v>
      </c>
      <c r="CE83" s="101">
        <f>SUM($D83:$CC83)</f>
        <v>2108</v>
      </c>
    </row>
    <row r="84" spans="1:84" s="410" customFormat="1" ht="14.25" customHeight="1" x14ac:dyDescent="0.4">
      <c r="A84" s="751" t="s">
        <v>265</v>
      </c>
      <c r="B84" s="752"/>
      <c r="C84" s="135"/>
      <c r="D84" s="135"/>
      <c r="E84" s="135"/>
      <c r="F84" s="135"/>
      <c r="G84" s="135"/>
      <c r="H84" s="135"/>
      <c r="I84" s="135"/>
      <c r="J84" s="135"/>
      <c r="K84" s="135"/>
      <c r="L84" s="136"/>
      <c r="M84" s="137">
        <v>180</v>
      </c>
      <c r="N84" s="135"/>
      <c r="O84" s="135"/>
      <c r="P84" s="135">
        <v>130</v>
      </c>
      <c r="Q84" s="135"/>
      <c r="R84" s="135"/>
      <c r="S84" s="135"/>
      <c r="T84" s="135">
        <v>2900</v>
      </c>
      <c r="U84" s="135"/>
      <c r="V84" s="138"/>
      <c r="W84" s="135"/>
      <c r="X84" s="135"/>
      <c r="Y84" s="135">
        <v>4991</v>
      </c>
      <c r="Z84" s="135">
        <v>665</v>
      </c>
      <c r="AA84" s="139"/>
      <c r="AB84" s="135"/>
      <c r="AC84" s="135">
        <v>596</v>
      </c>
      <c r="AD84" s="135">
        <v>1392</v>
      </c>
      <c r="AE84" s="135"/>
      <c r="AF84" s="138"/>
      <c r="AG84" s="135">
        <v>752</v>
      </c>
      <c r="AH84" s="135"/>
      <c r="AI84" s="135">
        <v>250</v>
      </c>
      <c r="AJ84" s="135"/>
      <c r="AK84" s="135">
        <v>33121</v>
      </c>
      <c r="AL84" s="135">
        <v>335</v>
      </c>
      <c r="AM84" s="139" t="s">
        <v>266</v>
      </c>
      <c r="AN84" s="135"/>
      <c r="AO84" s="135"/>
      <c r="AP84" s="138"/>
      <c r="AQ84" s="135"/>
      <c r="AR84" s="135"/>
      <c r="AS84" s="135"/>
      <c r="AT84" s="135"/>
      <c r="AU84" s="135">
        <v>6814</v>
      </c>
      <c r="AV84" s="135"/>
      <c r="AW84" s="135"/>
      <c r="AX84" s="136">
        <v>1030</v>
      </c>
      <c r="AY84" s="140">
        <v>1500</v>
      </c>
      <c r="AZ84" s="138"/>
      <c r="BA84" s="135"/>
      <c r="BB84" s="135"/>
      <c r="BC84" s="135"/>
      <c r="BD84" s="135"/>
      <c r="BE84" s="135">
        <v>7000</v>
      </c>
      <c r="BF84" s="135"/>
      <c r="BG84" s="135"/>
      <c r="BH84" s="135"/>
      <c r="BI84" s="135"/>
      <c r="BJ84" s="138"/>
      <c r="BK84" s="135"/>
      <c r="BL84" s="135">
        <v>2500</v>
      </c>
      <c r="BM84" s="135"/>
      <c r="BN84" s="135"/>
      <c r="BO84" s="135">
        <v>7000</v>
      </c>
      <c r="BP84" s="135"/>
      <c r="BQ84" s="135"/>
      <c r="BR84" s="135"/>
      <c r="BS84" s="135"/>
      <c r="BT84" s="138"/>
      <c r="BU84" s="135"/>
      <c r="BV84" s="135"/>
      <c r="BW84" s="135"/>
      <c r="BX84" s="135"/>
      <c r="BY84" s="135">
        <v>2500</v>
      </c>
      <c r="BZ84" s="139" t="s">
        <v>618</v>
      </c>
      <c r="CA84" s="135"/>
      <c r="CB84" s="135"/>
      <c r="CC84" s="135"/>
      <c r="CD84" s="757">
        <f>+CE84</f>
        <v>73656</v>
      </c>
      <c r="CE84" s="757">
        <f>SUM($D84:$CC84)</f>
        <v>73656</v>
      </c>
    </row>
    <row r="85" spans="1:84" s="410" customFormat="1" ht="14.25" customHeight="1" thickBot="1" x14ac:dyDescent="0.45">
      <c r="A85" s="753"/>
      <c r="B85" s="754"/>
      <c r="C85" s="233"/>
      <c r="D85" s="233"/>
      <c r="E85" s="233"/>
      <c r="F85" s="233"/>
      <c r="G85" s="233"/>
      <c r="H85" s="233"/>
      <c r="I85" s="233"/>
      <c r="J85" s="233"/>
      <c r="K85" s="233"/>
      <c r="L85" s="234"/>
      <c r="M85" s="235" t="s">
        <v>267</v>
      </c>
      <c r="N85" s="233"/>
      <c r="O85" s="233"/>
      <c r="P85" s="233" t="s">
        <v>268</v>
      </c>
      <c r="Q85" s="233"/>
      <c r="R85" s="233"/>
      <c r="S85" s="233"/>
      <c r="T85" s="233" t="s">
        <v>269</v>
      </c>
      <c r="U85" s="233"/>
      <c r="V85" s="237"/>
      <c r="W85" s="233"/>
      <c r="X85" s="233"/>
      <c r="Y85" s="233" t="s">
        <v>646</v>
      </c>
      <c r="Z85" s="233"/>
      <c r="AA85" s="236"/>
      <c r="AB85" s="233"/>
      <c r="AC85" s="233" t="s">
        <v>267</v>
      </c>
      <c r="AD85" s="236" t="s">
        <v>270</v>
      </c>
      <c r="AE85" s="233"/>
      <c r="AF85" s="237"/>
      <c r="AG85" s="233"/>
      <c r="AH85" s="233"/>
      <c r="AI85" s="233" t="s">
        <v>271</v>
      </c>
      <c r="AJ85" s="233"/>
      <c r="AK85" s="236" t="s">
        <v>565</v>
      </c>
      <c r="AL85" s="233"/>
      <c r="AM85" s="233"/>
      <c r="AN85" s="233"/>
      <c r="AO85" s="233"/>
      <c r="AP85" s="237"/>
      <c r="AQ85" s="233"/>
      <c r="AR85" s="233"/>
      <c r="AS85" s="233"/>
      <c r="AT85" s="233"/>
      <c r="AU85" s="236" t="s">
        <v>272</v>
      </c>
      <c r="AV85" s="233"/>
      <c r="AW85" s="233"/>
      <c r="AX85" s="234" t="s">
        <v>273</v>
      </c>
      <c r="AY85" s="432" t="s">
        <v>274</v>
      </c>
      <c r="AZ85" s="237"/>
      <c r="BA85" s="233"/>
      <c r="BB85" s="233"/>
      <c r="BC85" s="233"/>
      <c r="BD85" s="233"/>
      <c r="BE85" s="236" t="s">
        <v>615</v>
      </c>
      <c r="BF85" s="233"/>
      <c r="BG85" s="233"/>
      <c r="BH85" s="233"/>
      <c r="BI85" s="233"/>
      <c r="BJ85" s="237"/>
      <c r="BK85" s="233"/>
      <c r="BL85" s="236" t="s">
        <v>616</v>
      </c>
      <c r="BM85" s="236"/>
      <c r="BN85" s="233"/>
      <c r="BO85" s="236" t="s">
        <v>614</v>
      </c>
      <c r="BP85" s="233"/>
      <c r="BQ85" s="233"/>
      <c r="BR85" s="233"/>
      <c r="BS85" s="233"/>
      <c r="BT85" s="237"/>
      <c r="BU85" s="233"/>
      <c r="BV85" s="233"/>
      <c r="BW85" s="233"/>
      <c r="BX85" s="233"/>
      <c r="BY85" s="233">
        <v>7000</v>
      </c>
      <c r="BZ85" s="236" t="s">
        <v>617</v>
      </c>
      <c r="CA85" s="233"/>
      <c r="CB85" s="233"/>
      <c r="CC85" s="233"/>
      <c r="CD85" s="772"/>
      <c r="CE85" s="772">
        <f>SUM($D85:$CC85)</f>
        <v>7000</v>
      </c>
    </row>
    <row r="86" spans="1:84" s="410" customFormat="1" ht="14.25" customHeight="1" thickBot="1" x14ac:dyDescent="0.45">
      <c r="A86" s="796" t="s">
        <v>566</v>
      </c>
      <c r="B86" s="797"/>
      <c r="C86" s="433"/>
      <c r="D86" s="433"/>
      <c r="E86" s="433"/>
      <c r="F86" s="433"/>
      <c r="G86" s="433"/>
      <c r="H86" s="433"/>
      <c r="I86" s="433"/>
      <c r="J86" s="433"/>
      <c r="K86" s="433"/>
      <c r="L86" s="434"/>
      <c r="M86" s="435"/>
      <c r="N86" s="433"/>
      <c r="O86" s="433"/>
      <c r="P86" s="433"/>
      <c r="Q86" s="433"/>
      <c r="R86" s="433"/>
      <c r="S86" s="433"/>
      <c r="T86" s="433"/>
      <c r="U86" s="433"/>
      <c r="V86" s="436"/>
      <c r="W86" s="433"/>
      <c r="X86" s="433"/>
      <c r="Y86" s="433"/>
      <c r="Z86" s="433"/>
      <c r="AA86" s="433"/>
      <c r="AB86" s="433"/>
      <c r="AC86" s="433"/>
      <c r="AD86" s="433"/>
      <c r="AE86" s="433"/>
      <c r="AF86" s="436"/>
      <c r="AG86" s="433"/>
      <c r="AH86" s="433"/>
      <c r="AI86" s="433"/>
      <c r="AJ86" s="433"/>
      <c r="AK86" s="433"/>
      <c r="AL86" s="433"/>
      <c r="AM86" s="433"/>
      <c r="AN86" s="433"/>
      <c r="AO86" s="433"/>
      <c r="AP86" s="436"/>
      <c r="AQ86" s="433"/>
      <c r="AR86" s="433"/>
      <c r="AS86" s="433"/>
      <c r="AT86" s="433"/>
      <c r="AU86" s="433"/>
      <c r="AV86" s="433"/>
      <c r="AW86" s="433"/>
      <c r="AX86" s="434"/>
      <c r="AY86" s="437"/>
      <c r="AZ86" s="436">
        <v>3000</v>
      </c>
      <c r="BA86" s="433">
        <v>3000</v>
      </c>
      <c r="BB86" s="433">
        <v>3000</v>
      </c>
      <c r="BC86" s="433">
        <v>3000</v>
      </c>
      <c r="BD86" s="433">
        <v>3000</v>
      </c>
      <c r="BE86" s="433">
        <v>3000</v>
      </c>
      <c r="BF86" s="433">
        <v>3000</v>
      </c>
      <c r="BG86" s="433">
        <v>3000</v>
      </c>
      <c r="BH86" s="433">
        <v>3000</v>
      </c>
      <c r="BI86" s="433">
        <v>3000</v>
      </c>
      <c r="BJ86" s="436">
        <v>3000</v>
      </c>
      <c r="BK86" s="433">
        <v>3000</v>
      </c>
      <c r="BL86" s="433">
        <v>3000</v>
      </c>
      <c r="BM86" s="433">
        <v>3000</v>
      </c>
      <c r="BN86" s="433">
        <v>3000</v>
      </c>
      <c r="BO86" s="433">
        <v>3000</v>
      </c>
      <c r="BP86" s="433">
        <v>3000</v>
      </c>
      <c r="BQ86" s="433">
        <v>3000</v>
      </c>
      <c r="BR86" s="433">
        <v>3000</v>
      </c>
      <c r="BS86" s="433">
        <v>3000</v>
      </c>
      <c r="BT86" s="436">
        <v>3000</v>
      </c>
      <c r="BU86" s="433">
        <v>3000</v>
      </c>
      <c r="BV86" s="433">
        <v>3000</v>
      </c>
      <c r="BW86" s="433">
        <v>3000</v>
      </c>
      <c r="BX86" s="433">
        <v>3000</v>
      </c>
      <c r="BY86" s="433">
        <v>3000</v>
      </c>
      <c r="BZ86" s="433">
        <v>3000</v>
      </c>
      <c r="CA86" s="433">
        <v>3000</v>
      </c>
      <c r="CB86" s="433">
        <v>3000</v>
      </c>
      <c r="CC86" s="433">
        <v>3000</v>
      </c>
      <c r="CD86" s="438">
        <f>SUM(C86:CC86)</f>
        <v>90000</v>
      </c>
      <c r="CE86" s="438">
        <f>SUM(D86:CD86)</f>
        <v>180000</v>
      </c>
    </row>
    <row r="87" spans="1:84" ht="14.25" customHeight="1" thickTop="1" x14ac:dyDescent="0.4">
      <c r="A87" s="761" t="s">
        <v>275</v>
      </c>
      <c r="B87" s="762"/>
      <c r="C87" s="213">
        <f t="shared" ref="C87:BN87" si="5">SUM(C62:C86)</f>
        <v>0</v>
      </c>
      <c r="D87" s="213">
        <f t="shared" si="5"/>
        <v>0</v>
      </c>
      <c r="E87" s="213">
        <f t="shared" si="5"/>
        <v>0</v>
      </c>
      <c r="F87" s="213">
        <f t="shared" si="5"/>
        <v>0</v>
      </c>
      <c r="G87" s="213">
        <f t="shared" si="5"/>
        <v>0</v>
      </c>
      <c r="H87" s="213">
        <f t="shared" si="5"/>
        <v>0</v>
      </c>
      <c r="I87" s="213">
        <f t="shared" si="5"/>
        <v>0</v>
      </c>
      <c r="J87" s="213">
        <f t="shared" si="5"/>
        <v>140</v>
      </c>
      <c r="K87" s="213">
        <f t="shared" si="5"/>
        <v>0</v>
      </c>
      <c r="L87" s="193">
        <f t="shared" si="5"/>
        <v>0</v>
      </c>
      <c r="M87" s="213">
        <f t="shared" si="5"/>
        <v>180</v>
      </c>
      <c r="N87" s="213">
        <f t="shared" si="5"/>
        <v>430</v>
      </c>
      <c r="O87" s="213">
        <f t="shared" si="5"/>
        <v>0</v>
      </c>
      <c r="P87" s="213">
        <f t="shared" si="5"/>
        <v>130</v>
      </c>
      <c r="Q87" s="213">
        <f t="shared" si="5"/>
        <v>0</v>
      </c>
      <c r="R87" s="213">
        <f t="shared" si="5"/>
        <v>460</v>
      </c>
      <c r="S87" s="213">
        <f t="shared" si="5"/>
        <v>0</v>
      </c>
      <c r="T87" s="213">
        <f t="shared" si="5"/>
        <v>8176</v>
      </c>
      <c r="U87" s="213">
        <f t="shared" si="5"/>
        <v>6180</v>
      </c>
      <c r="V87" s="193">
        <f t="shared" si="5"/>
        <v>2480</v>
      </c>
      <c r="W87" s="213">
        <f t="shared" si="5"/>
        <v>10075</v>
      </c>
      <c r="X87" s="213">
        <f t="shared" si="5"/>
        <v>2362</v>
      </c>
      <c r="Y87" s="213">
        <f t="shared" si="5"/>
        <v>8784</v>
      </c>
      <c r="Z87" s="213">
        <f t="shared" si="5"/>
        <v>13019</v>
      </c>
      <c r="AA87" s="213">
        <f t="shared" si="5"/>
        <v>4781</v>
      </c>
      <c r="AB87" s="213">
        <f t="shared" si="5"/>
        <v>7595</v>
      </c>
      <c r="AC87" s="213">
        <f t="shared" si="5"/>
        <v>8556</v>
      </c>
      <c r="AD87" s="213">
        <f t="shared" si="5"/>
        <v>4939</v>
      </c>
      <c r="AE87" s="213">
        <f t="shared" si="5"/>
        <v>9029</v>
      </c>
      <c r="AF87" s="193">
        <f t="shared" si="5"/>
        <v>997</v>
      </c>
      <c r="AG87" s="213">
        <f t="shared" si="5"/>
        <v>4641</v>
      </c>
      <c r="AH87" s="213">
        <f t="shared" si="5"/>
        <v>29965</v>
      </c>
      <c r="AI87" s="213">
        <f t="shared" si="5"/>
        <v>10984</v>
      </c>
      <c r="AJ87" s="213">
        <f t="shared" si="5"/>
        <v>906</v>
      </c>
      <c r="AK87" s="213">
        <f t="shared" si="5"/>
        <v>33954</v>
      </c>
      <c r="AL87" s="213">
        <f t="shared" si="5"/>
        <v>2115</v>
      </c>
      <c r="AM87" s="213">
        <f t="shared" si="5"/>
        <v>19637</v>
      </c>
      <c r="AN87" s="213">
        <f t="shared" si="5"/>
        <v>59357</v>
      </c>
      <c r="AO87" s="213">
        <f t="shared" si="5"/>
        <v>4161</v>
      </c>
      <c r="AP87" s="193">
        <f t="shared" si="5"/>
        <v>325</v>
      </c>
      <c r="AQ87" s="213">
        <f t="shared" si="5"/>
        <v>1203</v>
      </c>
      <c r="AR87" s="213">
        <f t="shared" si="5"/>
        <v>193</v>
      </c>
      <c r="AS87" s="213">
        <f t="shared" si="5"/>
        <v>8633</v>
      </c>
      <c r="AT87" s="213">
        <f t="shared" si="5"/>
        <v>9177</v>
      </c>
      <c r="AU87" s="213">
        <f t="shared" si="5"/>
        <v>70901</v>
      </c>
      <c r="AV87" s="213">
        <f t="shared" si="5"/>
        <v>16116</v>
      </c>
      <c r="AW87" s="213">
        <f t="shared" si="5"/>
        <v>309972</v>
      </c>
      <c r="AX87" s="214">
        <f t="shared" si="5"/>
        <v>4960</v>
      </c>
      <c r="AY87" s="215">
        <f t="shared" si="5"/>
        <v>3500</v>
      </c>
      <c r="AZ87" s="193">
        <f t="shared" si="5"/>
        <v>7380</v>
      </c>
      <c r="BA87" s="213">
        <f t="shared" si="5"/>
        <v>5700</v>
      </c>
      <c r="BB87" s="213">
        <f t="shared" si="5"/>
        <v>15080</v>
      </c>
      <c r="BC87" s="213">
        <f t="shared" si="5"/>
        <v>4000</v>
      </c>
      <c r="BD87" s="213">
        <f t="shared" si="5"/>
        <v>6680</v>
      </c>
      <c r="BE87" s="213">
        <f t="shared" si="5"/>
        <v>15000</v>
      </c>
      <c r="BF87" s="213">
        <f t="shared" si="5"/>
        <v>6380</v>
      </c>
      <c r="BG87" s="213">
        <f t="shared" si="5"/>
        <v>6200</v>
      </c>
      <c r="BH87" s="213">
        <f t="shared" si="5"/>
        <v>7880</v>
      </c>
      <c r="BI87" s="213">
        <f t="shared" si="5"/>
        <v>4300</v>
      </c>
      <c r="BJ87" s="193">
        <f t="shared" si="5"/>
        <v>18580</v>
      </c>
      <c r="BK87" s="213">
        <f t="shared" si="5"/>
        <v>5600</v>
      </c>
      <c r="BL87" s="213">
        <f t="shared" si="5"/>
        <v>11080</v>
      </c>
      <c r="BM87" s="213">
        <f t="shared" si="5"/>
        <v>4000</v>
      </c>
      <c r="BN87" s="213">
        <f t="shared" si="5"/>
        <v>6680</v>
      </c>
      <c r="BO87" s="213">
        <f t="shared" ref="BO87:CE87" si="6">SUM(BO62:BO86)</f>
        <v>15000</v>
      </c>
      <c r="BP87" s="213">
        <f t="shared" si="6"/>
        <v>8080</v>
      </c>
      <c r="BQ87" s="213">
        <f t="shared" si="6"/>
        <v>6200</v>
      </c>
      <c r="BR87" s="213">
        <f t="shared" si="6"/>
        <v>12880</v>
      </c>
      <c r="BS87" s="213">
        <f t="shared" si="6"/>
        <v>17300</v>
      </c>
      <c r="BT87" s="193">
        <f t="shared" si="6"/>
        <v>7380</v>
      </c>
      <c r="BU87" s="213">
        <f t="shared" si="6"/>
        <v>4000</v>
      </c>
      <c r="BV87" s="213">
        <f t="shared" si="6"/>
        <v>8580</v>
      </c>
      <c r="BW87" s="213">
        <f t="shared" si="6"/>
        <v>4000</v>
      </c>
      <c r="BX87" s="213">
        <f t="shared" si="6"/>
        <v>6680</v>
      </c>
      <c r="BY87" s="213">
        <f t="shared" si="6"/>
        <v>17900</v>
      </c>
      <c r="BZ87" s="213">
        <f t="shared" si="6"/>
        <v>6380</v>
      </c>
      <c r="CA87" s="213">
        <f t="shared" si="6"/>
        <v>6200</v>
      </c>
      <c r="CB87" s="213">
        <f t="shared" si="6"/>
        <v>6380</v>
      </c>
      <c r="CC87" s="213">
        <f t="shared" si="6"/>
        <v>4300</v>
      </c>
      <c r="CD87" s="199">
        <f t="shared" si="6"/>
        <v>927813</v>
      </c>
      <c r="CE87" s="199">
        <f t="shared" si="6"/>
        <v>1024813</v>
      </c>
      <c r="CF87" s="104"/>
    </row>
    <row r="88" spans="1:84" ht="14.25" customHeight="1" x14ac:dyDescent="0.4">
      <c r="A88" s="200" t="s">
        <v>212</v>
      </c>
      <c r="B88" s="201"/>
      <c r="C88" s="202"/>
      <c r="D88" s="202"/>
      <c r="E88" s="202"/>
      <c r="F88" s="202"/>
      <c r="G88" s="202"/>
      <c r="H88" s="202"/>
      <c r="I88" s="202"/>
      <c r="J88" s="202"/>
      <c r="K88" s="202"/>
      <c r="L88" s="202"/>
      <c r="M88" s="202"/>
      <c r="N88" s="202"/>
      <c r="O88" s="202"/>
      <c r="P88" s="202"/>
      <c r="Q88" s="202"/>
      <c r="R88" s="202"/>
      <c r="S88" s="202"/>
      <c r="T88" s="202"/>
      <c r="U88" s="202"/>
      <c r="V88" s="202"/>
      <c r="W88" s="202"/>
      <c r="X88" s="202"/>
      <c r="Y88" s="202"/>
      <c r="Z88" s="202"/>
      <c r="AA88" s="202"/>
      <c r="AB88" s="202"/>
      <c r="AC88" s="202"/>
      <c r="AD88" s="202"/>
      <c r="AE88" s="202"/>
      <c r="AF88" s="202"/>
      <c r="AG88" s="202"/>
      <c r="AH88" s="202"/>
      <c r="AI88" s="202"/>
      <c r="AJ88" s="202"/>
      <c r="AK88" s="202"/>
      <c r="AL88" s="202"/>
      <c r="AM88" s="202"/>
      <c r="AN88" s="202"/>
      <c r="AO88" s="202"/>
      <c r="AP88" s="202"/>
      <c r="AQ88" s="202"/>
      <c r="AR88" s="202"/>
      <c r="AS88" s="202"/>
      <c r="AT88" s="202"/>
      <c r="AU88" s="202"/>
      <c r="AV88" s="202"/>
      <c r="AW88" s="202"/>
      <c r="AX88" s="202"/>
      <c r="AY88" s="203"/>
      <c r="AZ88" s="202"/>
      <c r="BA88" s="202"/>
      <c r="BB88" s="202"/>
      <c r="BC88" s="202"/>
      <c r="BD88" s="202"/>
      <c r="BE88" s="202"/>
      <c r="BF88" s="202"/>
      <c r="BG88" s="202"/>
      <c r="BH88" s="202"/>
      <c r="BI88" s="202"/>
      <c r="BJ88" s="202"/>
      <c r="BK88" s="202"/>
      <c r="BL88" s="202"/>
      <c r="BM88" s="202"/>
      <c r="BN88" s="202"/>
      <c r="BO88" s="202"/>
      <c r="BP88" s="202"/>
      <c r="BQ88" s="202"/>
      <c r="BR88" s="202"/>
      <c r="BS88" s="202"/>
      <c r="BT88" s="202"/>
      <c r="BU88" s="202"/>
      <c r="BV88" s="202"/>
      <c r="BW88" s="202"/>
      <c r="BX88" s="202"/>
      <c r="BY88" s="202"/>
      <c r="BZ88" s="202"/>
      <c r="CA88" s="202"/>
      <c r="CB88" s="202"/>
      <c r="CC88" s="202"/>
      <c r="CD88" s="204"/>
      <c r="CE88" s="204"/>
    </row>
    <row r="89" spans="1:84" ht="14.25" customHeight="1" x14ac:dyDescent="0.4">
      <c r="A89" s="798" t="s">
        <v>276</v>
      </c>
      <c r="B89" s="799"/>
      <c r="C89" s="91" t="s">
        <v>212</v>
      </c>
      <c r="D89" s="91"/>
      <c r="E89" s="91"/>
      <c r="F89" s="91"/>
      <c r="G89" s="91"/>
      <c r="H89" s="91"/>
      <c r="I89" s="91"/>
      <c r="J89" s="91"/>
      <c r="K89" s="91"/>
      <c r="L89" s="91"/>
      <c r="M89" s="91"/>
      <c r="N89" s="91"/>
      <c r="O89" s="91"/>
      <c r="P89" s="91"/>
      <c r="Q89" s="91"/>
      <c r="R89" s="91"/>
      <c r="S89" s="91"/>
      <c r="T89" s="91"/>
      <c r="U89" s="91"/>
      <c r="V89" s="91"/>
      <c r="W89" s="91"/>
      <c r="X89" s="91"/>
      <c r="Y89" s="91"/>
      <c r="Z89" s="91"/>
      <c r="AA89" s="91"/>
      <c r="AB89" s="91"/>
      <c r="AC89" s="91"/>
      <c r="AD89" s="91"/>
      <c r="AE89" s="91"/>
      <c r="AF89" s="91"/>
      <c r="AG89" s="91"/>
      <c r="AH89" s="91"/>
      <c r="AI89" s="91"/>
      <c r="AJ89" s="91"/>
      <c r="AK89" s="91"/>
      <c r="AL89" s="91"/>
      <c r="AM89" s="91"/>
      <c r="AN89" s="91"/>
      <c r="AO89" s="91"/>
      <c r="AP89" s="91"/>
      <c r="AQ89" s="91"/>
      <c r="AR89" s="91"/>
      <c r="AS89" s="91"/>
      <c r="AT89" s="91"/>
      <c r="AU89" s="91"/>
      <c r="AV89" s="91"/>
      <c r="AW89" s="91" t="s">
        <v>212</v>
      </c>
      <c r="AX89" s="91"/>
      <c r="AY89" s="93"/>
      <c r="AZ89" s="91"/>
      <c r="BA89" s="91"/>
      <c r="BB89" s="91"/>
      <c r="BC89" s="91"/>
      <c r="BD89" s="91"/>
      <c r="BE89" s="91"/>
      <c r="BF89" s="91"/>
      <c r="BG89" s="91"/>
      <c r="BH89" s="91"/>
      <c r="BI89" s="91"/>
      <c r="BJ89" s="91"/>
      <c r="BK89" s="91"/>
      <c r="BL89" s="91"/>
      <c r="BM89" s="91"/>
      <c r="BN89" s="91"/>
      <c r="BO89" s="91"/>
      <c r="BP89" s="91"/>
      <c r="BQ89" s="91"/>
      <c r="BR89" s="91"/>
      <c r="BS89" s="91"/>
      <c r="BT89" s="91"/>
      <c r="BU89" s="91"/>
      <c r="BV89" s="91"/>
      <c r="BW89" s="91"/>
      <c r="BX89" s="91"/>
      <c r="BY89" s="91"/>
      <c r="BZ89" s="91"/>
      <c r="CA89" s="91"/>
      <c r="CB89" s="91"/>
      <c r="CC89" s="91"/>
      <c r="CD89" s="94"/>
      <c r="CE89" s="94"/>
    </row>
    <row r="90" spans="1:84" ht="14.25" customHeight="1" x14ac:dyDescent="0.4">
      <c r="A90" s="792" t="s">
        <v>277</v>
      </c>
      <c r="B90" s="793"/>
      <c r="C90" s="95"/>
      <c r="D90" s="95"/>
      <c r="E90" s="95"/>
      <c r="F90" s="95"/>
      <c r="G90" s="95"/>
      <c r="H90" s="95"/>
      <c r="I90" s="95"/>
      <c r="J90" s="95"/>
      <c r="K90" s="95"/>
      <c r="L90" s="96"/>
      <c r="M90" s="97"/>
      <c r="N90" s="95"/>
      <c r="O90" s="95"/>
      <c r="P90" s="95"/>
      <c r="Q90" s="95"/>
      <c r="R90" s="95"/>
      <c r="S90" s="95"/>
      <c r="T90" s="95"/>
      <c r="U90" s="95"/>
      <c r="V90" s="98"/>
      <c r="W90" s="95"/>
      <c r="X90" s="95"/>
      <c r="Y90" s="95"/>
      <c r="Z90" s="95"/>
      <c r="AA90" s="95"/>
      <c r="AB90" s="95"/>
      <c r="AC90" s="95"/>
      <c r="AD90" s="95"/>
      <c r="AE90" s="95"/>
      <c r="AF90" s="98"/>
      <c r="AG90" s="95"/>
      <c r="AH90" s="95"/>
      <c r="AI90" s="95"/>
      <c r="AJ90" s="95"/>
      <c r="AK90" s="95"/>
      <c r="AL90" s="95"/>
      <c r="AM90" s="95"/>
      <c r="AN90" s="95"/>
      <c r="AO90" s="95"/>
      <c r="AP90" s="98"/>
      <c r="AQ90" s="95"/>
      <c r="AR90" s="95"/>
      <c r="AS90" s="95"/>
      <c r="AT90" s="95"/>
      <c r="AU90" s="95"/>
      <c r="AV90" s="95"/>
      <c r="AW90" s="95"/>
      <c r="AX90" s="96"/>
      <c r="AY90" s="99"/>
      <c r="AZ90" s="98"/>
      <c r="BA90" s="95"/>
      <c r="BB90" s="95"/>
      <c r="BC90" s="95"/>
      <c r="BD90" s="95"/>
      <c r="BE90" s="95"/>
      <c r="BF90" s="95"/>
      <c r="BG90" s="95"/>
      <c r="BH90" s="95"/>
      <c r="BI90" s="95"/>
      <c r="BJ90" s="98"/>
      <c r="BK90" s="95"/>
      <c r="BL90" s="95"/>
      <c r="BM90" s="95"/>
      <c r="BN90" s="95"/>
      <c r="BO90" s="95"/>
      <c r="BP90" s="95"/>
      <c r="BQ90" s="95"/>
      <c r="BR90" s="95"/>
      <c r="BS90" s="95"/>
      <c r="BT90" s="98"/>
      <c r="BU90" s="95"/>
      <c r="BV90" s="95"/>
      <c r="BW90" s="95"/>
      <c r="BX90" s="95"/>
      <c r="BY90" s="95"/>
      <c r="BZ90" s="95"/>
      <c r="CA90" s="95"/>
      <c r="CB90" s="95"/>
      <c r="CC90" s="95"/>
      <c r="CD90" s="101">
        <f>SUM(C90:CC90)</f>
        <v>0</v>
      </c>
      <c r="CE90" s="101">
        <f>SUM(D90:CD90)</f>
        <v>0</v>
      </c>
    </row>
    <row r="91" spans="1:84" s="410" customFormat="1" ht="14.25" customHeight="1" x14ac:dyDescent="0.4">
      <c r="A91" s="759"/>
      <c r="B91" s="760"/>
      <c r="C91" s="97"/>
      <c r="D91" s="100"/>
      <c r="E91" s="100"/>
      <c r="F91" s="100"/>
      <c r="G91" s="100"/>
      <c r="H91" s="100"/>
      <c r="I91" s="100"/>
      <c r="J91" s="100"/>
      <c r="K91" s="100"/>
      <c r="L91" s="102"/>
      <c r="M91" s="97"/>
      <c r="N91" s="100"/>
      <c r="O91" s="100"/>
      <c r="P91" s="100"/>
      <c r="Q91" s="100"/>
      <c r="R91" s="100"/>
      <c r="S91" s="100"/>
      <c r="T91" s="100"/>
      <c r="U91" s="100"/>
      <c r="V91" s="98"/>
      <c r="W91" s="108"/>
      <c r="X91" s="100"/>
      <c r="Y91" s="100"/>
      <c r="Z91" s="100"/>
      <c r="AA91" s="107"/>
      <c r="AB91" s="100"/>
      <c r="AC91" s="100"/>
      <c r="AD91" s="100"/>
      <c r="AE91" s="100"/>
      <c r="AF91" s="98"/>
      <c r="AG91" s="95"/>
      <c r="AH91" s="100"/>
      <c r="AI91" s="100" t="s">
        <v>278</v>
      </c>
      <c r="AJ91" s="100"/>
      <c r="AK91" s="100" t="s">
        <v>279</v>
      </c>
      <c r="AL91" s="108"/>
      <c r="AM91" s="100"/>
      <c r="AN91" s="100"/>
      <c r="AO91" s="100"/>
      <c r="AP91" s="98" t="s">
        <v>550</v>
      </c>
      <c r="AQ91" s="95"/>
      <c r="AR91" s="100" t="s">
        <v>280</v>
      </c>
      <c r="AS91" s="107" t="s">
        <v>281</v>
      </c>
      <c r="AT91" s="100"/>
      <c r="AU91" s="100"/>
      <c r="AV91" s="107"/>
      <c r="AW91" s="95"/>
      <c r="AX91" s="102"/>
      <c r="AY91" s="99"/>
      <c r="AZ91" s="98"/>
      <c r="BA91" s="95"/>
      <c r="BB91" s="100"/>
      <c r="BC91" s="100"/>
      <c r="BD91" s="100"/>
      <c r="BE91" s="100"/>
      <c r="BF91" s="100"/>
      <c r="BG91" s="100"/>
      <c r="BH91" s="100"/>
      <c r="BI91" s="100"/>
      <c r="BJ91" s="98"/>
      <c r="BK91" s="95"/>
      <c r="BL91" s="100"/>
      <c r="BM91" s="100"/>
      <c r="BN91" s="100"/>
      <c r="BO91" s="100"/>
      <c r="BP91" s="102"/>
      <c r="BQ91" s="100"/>
      <c r="BR91" s="100"/>
      <c r="BS91" s="100"/>
      <c r="BT91" s="98"/>
      <c r="BU91" s="95"/>
      <c r="BV91" s="100"/>
      <c r="BW91" s="100"/>
      <c r="BX91" s="100"/>
      <c r="BY91" s="100"/>
      <c r="BZ91" s="100"/>
      <c r="CA91" s="100"/>
      <c r="CB91" s="100"/>
      <c r="CC91" s="98"/>
      <c r="CD91" s="101">
        <f>SUM(C91:CC91)</f>
        <v>0</v>
      </c>
      <c r="CE91" s="101">
        <f>SUM(D91:CD91)</f>
        <v>0</v>
      </c>
    </row>
    <row r="92" spans="1:84" s="410" customFormat="1" ht="14.25" customHeight="1" x14ac:dyDescent="0.4">
      <c r="A92" s="751" t="s">
        <v>282</v>
      </c>
      <c r="B92" s="789"/>
      <c r="C92" s="137"/>
      <c r="D92" s="141"/>
      <c r="E92" s="141"/>
      <c r="F92" s="141" t="s">
        <v>103</v>
      </c>
      <c r="G92" s="141"/>
      <c r="H92" s="141"/>
      <c r="I92" s="141"/>
      <c r="J92" s="141"/>
      <c r="K92" s="141" t="s">
        <v>578</v>
      </c>
      <c r="L92" s="155">
        <v>242</v>
      </c>
      <c r="M92" s="137"/>
      <c r="N92" s="141"/>
      <c r="O92" s="141"/>
      <c r="P92" s="141"/>
      <c r="Q92" s="141"/>
      <c r="R92" s="141"/>
      <c r="S92" s="141"/>
      <c r="T92" s="141"/>
      <c r="U92" s="141"/>
      <c r="V92" s="138" t="s">
        <v>283</v>
      </c>
      <c r="W92" s="135">
        <v>28203</v>
      </c>
      <c r="X92" s="141">
        <v>618</v>
      </c>
      <c r="Y92" s="154" t="s">
        <v>284</v>
      </c>
      <c r="Z92" s="154"/>
      <c r="AA92" s="141"/>
      <c r="AB92" s="141">
        <v>123</v>
      </c>
      <c r="AC92" s="141"/>
      <c r="AD92" s="141"/>
      <c r="AE92" s="141" t="s">
        <v>285</v>
      </c>
      <c r="AF92" s="138">
        <v>1471</v>
      </c>
      <c r="AG92" s="139"/>
      <c r="AH92" s="141"/>
      <c r="AI92" s="141">
        <v>2786</v>
      </c>
      <c r="AJ92" s="141"/>
      <c r="AK92" s="141">
        <v>121</v>
      </c>
      <c r="AL92" s="135"/>
      <c r="AM92" s="154"/>
      <c r="AN92" s="141"/>
      <c r="AO92" s="141">
        <v>292</v>
      </c>
      <c r="AP92" s="138">
        <v>2748</v>
      </c>
      <c r="AQ92" s="135">
        <v>952</v>
      </c>
      <c r="AR92" s="141">
        <v>647</v>
      </c>
      <c r="AS92" s="141">
        <v>2865</v>
      </c>
      <c r="AT92" s="154"/>
      <c r="AU92" s="141"/>
      <c r="AV92" s="141" t="s">
        <v>549</v>
      </c>
      <c r="AW92" s="135"/>
      <c r="AX92" s="155"/>
      <c r="AY92" s="140"/>
      <c r="AZ92" s="138"/>
      <c r="BA92" s="135"/>
      <c r="BB92" s="141"/>
      <c r="BC92" s="141"/>
      <c r="BD92" s="141"/>
      <c r="BE92" s="141" t="s">
        <v>552</v>
      </c>
      <c r="BF92" s="141">
        <v>3000</v>
      </c>
      <c r="BG92" s="141"/>
      <c r="BH92" s="141"/>
      <c r="BI92" s="141"/>
      <c r="BJ92" s="138"/>
      <c r="BK92" s="135" t="s">
        <v>554</v>
      </c>
      <c r="BL92" s="141">
        <v>10000</v>
      </c>
      <c r="BM92" s="141"/>
      <c r="BN92" s="141"/>
      <c r="BO92" s="141"/>
      <c r="BP92" s="155"/>
      <c r="BQ92" s="141"/>
      <c r="BR92" s="141"/>
      <c r="BS92" s="141"/>
      <c r="BT92" s="138"/>
      <c r="BU92" s="135"/>
      <c r="BV92" s="141"/>
      <c r="BW92" s="141" t="s">
        <v>554</v>
      </c>
      <c r="BX92" s="141">
        <v>10000</v>
      </c>
      <c r="BY92" s="141"/>
      <c r="BZ92" s="141"/>
      <c r="CA92" s="141"/>
      <c r="CB92" s="141" t="s">
        <v>552</v>
      </c>
      <c r="CC92" s="138">
        <v>3000</v>
      </c>
      <c r="CD92" s="757">
        <f>+CE92+CE93</f>
        <v>72823</v>
      </c>
      <c r="CE92" s="142">
        <f>SUM($D92:$CC92)</f>
        <v>67068</v>
      </c>
    </row>
    <row r="93" spans="1:84" s="410" customFormat="1" ht="14.25" customHeight="1" x14ac:dyDescent="0.4">
      <c r="A93" s="755"/>
      <c r="B93" s="756"/>
      <c r="C93" s="143"/>
      <c r="D93" s="143"/>
      <c r="E93" s="143"/>
      <c r="F93" s="143"/>
      <c r="G93" s="143"/>
      <c r="H93" s="143" t="s">
        <v>286</v>
      </c>
      <c r="I93" s="143">
        <v>220</v>
      </c>
      <c r="J93" s="143"/>
      <c r="K93" s="143"/>
      <c r="L93" s="144"/>
      <c r="M93" s="145"/>
      <c r="N93" s="143"/>
      <c r="O93" s="143"/>
      <c r="P93" s="143"/>
      <c r="Q93" s="143"/>
      <c r="R93" s="143"/>
      <c r="S93" s="143"/>
      <c r="T93" s="143"/>
      <c r="U93" s="143"/>
      <c r="V93" s="146"/>
      <c r="W93" s="143"/>
      <c r="X93" s="143"/>
      <c r="Y93" s="147"/>
      <c r="Z93" s="143"/>
      <c r="AA93" s="143"/>
      <c r="AB93" s="143" t="s">
        <v>548</v>
      </c>
      <c r="AC93" s="147"/>
      <c r="AD93" s="143"/>
      <c r="AE93" s="143" t="s">
        <v>287</v>
      </c>
      <c r="AF93" s="146">
        <v>602</v>
      </c>
      <c r="AG93" s="143">
        <v>220</v>
      </c>
      <c r="AH93" s="147" t="s">
        <v>288</v>
      </c>
      <c r="AI93" s="143"/>
      <c r="AJ93" s="143"/>
      <c r="AK93" s="143"/>
      <c r="AL93" s="143">
        <v>115</v>
      </c>
      <c r="AM93" s="147" t="s">
        <v>289</v>
      </c>
      <c r="AN93" s="143"/>
      <c r="AO93" s="143"/>
      <c r="AP93" s="218"/>
      <c r="AQ93" s="147" t="s">
        <v>551</v>
      </c>
      <c r="AR93" s="143"/>
      <c r="AS93" s="143"/>
      <c r="AT93" s="143"/>
      <c r="AU93" s="143"/>
      <c r="AV93" s="143">
        <v>950</v>
      </c>
      <c r="AW93" s="143">
        <v>648</v>
      </c>
      <c r="AX93" s="216" t="s">
        <v>290</v>
      </c>
      <c r="AY93" s="148"/>
      <c r="AZ93" s="146"/>
      <c r="BA93" s="143"/>
      <c r="BB93" s="143"/>
      <c r="BC93" s="143"/>
      <c r="BD93" s="143"/>
      <c r="BE93" s="143" t="s">
        <v>553</v>
      </c>
      <c r="BF93" s="143">
        <v>1500</v>
      </c>
      <c r="BG93" s="143"/>
      <c r="BH93" s="143"/>
      <c r="BI93" s="143"/>
      <c r="BJ93" s="146"/>
      <c r="BK93" s="143"/>
      <c r="BL93" s="143"/>
      <c r="BM93" s="143"/>
      <c r="BN93" s="143"/>
      <c r="BO93" s="143"/>
      <c r="BP93" s="143"/>
      <c r="BQ93" s="143"/>
      <c r="BR93" s="143"/>
      <c r="BS93" s="143"/>
      <c r="BT93" s="146"/>
      <c r="BU93" s="143"/>
      <c r="BV93" s="143"/>
      <c r="BW93" s="143"/>
      <c r="BX93" s="143"/>
      <c r="BY93" s="143"/>
      <c r="BZ93" s="143"/>
      <c r="CA93" s="143"/>
      <c r="CB93" s="143" t="s">
        <v>553</v>
      </c>
      <c r="CC93" s="143">
        <v>1500</v>
      </c>
      <c r="CD93" s="773"/>
      <c r="CE93" s="150">
        <f>SUM($D93:$CC93)</f>
        <v>5755</v>
      </c>
    </row>
    <row r="94" spans="1:84" s="410" customFormat="1" ht="14.25" customHeight="1" x14ac:dyDescent="0.4">
      <c r="A94" s="794" t="s">
        <v>291</v>
      </c>
      <c r="B94" s="795"/>
      <c r="C94" s="95"/>
      <c r="D94" s="95"/>
      <c r="E94" s="95"/>
      <c r="F94" s="95"/>
      <c r="G94" s="95"/>
      <c r="H94" s="95"/>
      <c r="I94" s="95"/>
      <c r="J94" s="95"/>
      <c r="K94" s="95"/>
      <c r="L94" s="96"/>
      <c r="M94" s="97"/>
      <c r="N94" s="95"/>
      <c r="O94" s="95"/>
      <c r="P94" s="95"/>
      <c r="Q94" s="95"/>
      <c r="R94" s="95"/>
      <c r="S94" s="95"/>
      <c r="T94" s="95"/>
      <c r="U94" s="95"/>
      <c r="V94" s="98"/>
      <c r="W94" s="95"/>
      <c r="X94" s="95"/>
      <c r="Y94" s="95"/>
      <c r="Z94" s="95"/>
      <c r="AA94" s="95"/>
      <c r="AB94" s="95"/>
      <c r="AC94" s="95"/>
      <c r="AD94" s="95"/>
      <c r="AE94" s="95"/>
      <c r="AF94" s="98"/>
      <c r="AG94" s="95"/>
      <c r="AH94" s="95"/>
      <c r="AI94" s="95"/>
      <c r="AJ94" s="95"/>
      <c r="AK94" s="95"/>
      <c r="AL94" s="95"/>
      <c r="AM94" s="108" t="s">
        <v>517</v>
      </c>
      <c r="AN94" s="95"/>
      <c r="AO94" s="95"/>
      <c r="AP94" s="98"/>
      <c r="AQ94" s="95"/>
      <c r="AR94" s="95"/>
      <c r="AS94" s="95"/>
      <c r="AT94" s="95"/>
      <c r="AU94" s="95"/>
      <c r="AV94" s="95"/>
      <c r="AW94" s="95"/>
      <c r="AX94" s="96"/>
      <c r="AY94" s="99"/>
      <c r="AZ94" s="98"/>
      <c r="BA94" s="95"/>
      <c r="BB94" s="95"/>
      <c r="BC94" s="95"/>
      <c r="BD94" s="95"/>
      <c r="BE94" s="95"/>
      <c r="BF94" s="95"/>
      <c r="BG94" s="95"/>
      <c r="BH94" s="95"/>
      <c r="BI94" s="95"/>
      <c r="BJ94" s="98"/>
      <c r="BK94" s="95"/>
      <c r="BL94" s="95"/>
      <c r="BM94" s="95"/>
      <c r="BN94" s="95"/>
      <c r="BO94" s="95"/>
      <c r="BP94" s="95"/>
      <c r="BQ94" s="95"/>
      <c r="BR94" s="95"/>
      <c r="BS94" s="95"/>
      <c r="BT94" s="98"/>
      <c r="BU94" s="95"/>
      <c r="BV94" s="95"/>
      <c r="BW94" s="95"/>
      <c r="BX94" s="95"/>
      <c r="BY94" s="95"/>
      <c r="BZ94" s="95"/>
      <c r="CA94" s="95"/>
      <c r="CB94" s="95"/>
      <c r="CC94" s="95"/>
      <c r="CD94" s="101">
        <f>SUM(C94:CC94)</f>
        <v>0</v>
      </c>
      <c r="CE94" s="101">
        <f>SUM(D94:CD94)</f>
        <v>0</v>
      </c>
    </row>
    <row r="95" spans="1:84" s="410" customFormat="1" ht="14.25" customHeight="1" x14ac:dyDescent="0.4">
      <c r="A95" s="759" t="s">
        <v>292</v>
      </c>
      <c r="B95" s="760"/>
      <c r="C95" s="128"/>
      <c r="D95" s="128"/>
      <c r="E95" s="128"/>
      <c r="F95" s="128"/>
      <c r="G95" s="128"/>
      <c r="H95" s="128"/>
      <c r="I95" s="128"/>
      <c r="J95" s="128"/>
      <c r="K95" s="128"/>
      <c r="L95" s="129"/>
      <c r="M95" s="217"/>
      <c r="N95" s="128"/>
      <c r="O95" s="128"/>
      <c r="P95" s="128"/>
      <c r="Q95" s="128"/>
      <c r="R95" s="128"/>
      <c r="S95" s="128"/>
      <c r="T95" s="128"/>
      <c r="U95" s="128"/>
      <c r="V95" s="98"/>
      <c r="W95" s="128"/>
      <c r="X95" s="128"/>
      <c r="Y95" s="128"/>
      <c r="Z95" s="128"/>
      <c r="AA95" s="128"/>
      <c r="AB95" s="128"/>
      <c r="AC95" s="128"/>
      <c r="AD95" s="128"/>
      <c r="AE95" s="131"/>
      <c r="AF95" s="98"/>
      <c r="AG95" s="128"/>
      <c r="AH95" s="128"/>
      <c r="AI95" s="128"/>
      <c r="AJ95" s="128"/>
      <c r="AK95" s="128"/>
      <c r="AL95" s="128" t="s">
        <v>514</v>
      </c>
      <c r="AM95" s="131" t="s">
        <v>518</v>
      </c>
      <c r="AN95" s="128"/>
      <c r="AO95" s="128"/>
      <c r="AP95" s="103"/>
      <c r="AQ95" s="128"/>
      <c r="AR95" s="128"/>
      <c r="AS95" s="128"/>
      <c r="AT95" s="128"/>
      <c r="AU95" s="131"/>
      <c r="AV95" s="128"/>
      <c r="AW95" s="128"/>
      <c r="AX95" s="129" t="s">
        <v>293</v>
      </c>
      <c r="AY95" s="153"/>
      <c r="AZ95" s="98"/>
      <c r="BA95" s="128"/>
      <c r="BB95" s="128"/>
      <c r="BC95" s="128"/>
      <c r="BD95" s="128"/>
      <c r="BE95" s="128"/>
      <c r="BF95" s="128"/>
      <c r="BG95" s="128"/>
      <c r="BH95" s="128"/>
      <c r="BI95" s="128"/>
      <c r="BJ95" s="98"/>
      <c r="BK95" s="128"/>
      <c r="BL95" s="128"/>
      <c r="BM95" s="128"/>
      <c r="BN95" s="128"/>
      <c r="BO95" s="128"/>
      <c r="BP95" s="128"/>
      <c r="BQ95" s="128"/>
      <c r="BR95" s="128"/>
      <c r="BS95" s="128"/>
      <c r="BT95" s="98"/>
      <c r="BU95" s="128"/>
      <c r="BV95" s="128"/>
      <c r="BW95" s="128"/>
      <c r="BX95" s="128"/>
      <c r="BY95" s="128"/>
      <c r="BZ95" s="128"/>
      <c r="CA95" s="128"/>
      <c r="CB95" s="128"/>
      <c r="CC95" s="128"/>
      <c r="CD95" s="101">
        <f>SUM(C95:CC95)</f>
        <v>0</v>
      </c>
      <c r="CE95" s="101">
        <f t="shared" ref="CE95:CE115" si="7">SUM($D95:$CC95)</f>
        <v>0</v>
      </c>
    </row>
    <row r="96" spans="1:84" s="410" customFormat="1" ht="14.25" customHeight="1" x14ac:dyDescent="0.4">
      <c r="A96" s="759" t="s">
        <v>294</v>
      </c>
      <c r="B96" s="760"/>
      <c r="C96" s="95"/>
      <c r="D96" s="95"/>
      <c r="E96" s="95"/>
      <c r="F96" s="95"/>
      <c r="G96" s="95"/>
      <c r="H96" s="95"/>
      <c r="I96" s="439" t="s">
        <v>606</v>
      </c>
      <c r="J96" s="108"/>
      <c r="K96" s="108"/>
      <c r="L96" s="96"/>
      <c r="M96" s="217"/>
      <c r="N96" s="95"/>
      <c r="O96" s="95"/>
      <c r="P96" s="95"/>
      <c r="Q96" s="95"/>
      <c r="R96" s="95"/>
      <c r="S96" s="95"/>
      <c r="T96" s="95"/>
      <c r="U96" s="95"/>
      <c r="V96" s="98" t="s">
        <v>295</v>
      </c>
      <c r="W96" s="95">
        <v>609</v>
      </c>
      <c r="X96" s="95"/>
      <c r="Y96" s="95">
        <v>400</v>
      </c>
      <c r="Z96" s="108"/>
      <c r="AA96" s="95"/>
      <c r="AB96" s="95"/>
      <c r="AC96" s="95" t="s">
        <v>605</v>
      </c>
      <c r="AD96" s="95">
        <v>350</v>
      </c>
      <c r="AE96" s="95">
        <v>26</v>
      </c>
      <c r="AF96" s="98">
        <v>158</v>
      </c>
      <c r="AG96" s="108" t="s">
        <v>296</v>
      </c>
      <c r="AH96" s="95"/>
      <c r="AI96" s="95" t="s">
        <v>665</v>
      </c>
      <c r="AJ96" s="95">
        <v>430</v>
      </c>
      <c r="AK96" s="108"/>
      <c r="AL96" s="95">
        <v>369</v>
      </c>
      <c r="AM96" s="95">
        <v>6604</v>
      </c>
      <c r="AN96" s="95"/>
      <c r="AO96" s="95"/>
      <c r="AP96" s="98"/>
      <c r="AQ96" s="95"/>
      <c r="AR96" s="95"/>
      <c r="AS96" s="95"/>
      <c r="AT96" s="95"/>
      <c r="AU96" s="95"/>
      <c r="AV96" s="95"/>
      <c r="AW96" s="95">
        <v>160</v>
      </c>
      <c r="AX96" s="96">
        <v>359</v>
      </c>
      <c r="AY96" s="99">
        <v>3370</v>
      </c>
      <c r="AZ96" s="98"/>
      <c r="BA96" s="95"/>
      <c r="BB96" s="95"/>
      <c r="BC96" s="95"/>
      <c r="BD96" s="95"/>
      <c r="BE96" s="95" t="s">
        <v>569</v>
      </c>
      <c r="BF96" s="95">
        <v>1500</v>
      </c>
      <c r="BG96" s="95"/>
      <c r="BH96" s="95"/>
      <c r="BI96" s="95"/>
      <c r="BJ96" s="98"/>
      <c r="BK96" s="95"/>
      <c r="BL96" s="95"/>
      <c r="BM96" s="95"/>
      <c r="BN96" s="95"/>
      <c r="BO96" s="95" t="s">
        <v>570</v>
      </c>
      <c r="BP96" s="95">
        <v>1000</v>
      </c>
      <c r="BQ96" s="95"/>
      <c r="BR96" s="95"/>
      <c r="BS96" s="95"/>
      <c r="BT96" s="98"/>
      <c r="BU96" s="95"/>
      <c r="BV96" s="95"/>
      <c r="BW96" s="95"/>
      <c r="BX96" s="95"/>
      <c r="BY96" s="95" t="s">
        <v>569</v>
      </c>
      <c r="BZ96" s="95">
        <v>1500</v>
      </c>
      <c r="CA96" s="95"/>
      <c r="CB96" s="95"/>
      <c r="CC96" s="95"/>
      <c r="CD96" s="101">
        <f>SUM(C96:CC96)</f>
        <v>16835</v>
      </c>
      <c r="CE96" s="101">
        <f t="shared" si="7"/>
        <v>16835</v>
      </c>
      <c r="CF96" s="451"/>
    </row>
    <row r="97" spans="1:83" s="410" customFormat="1" ht="14.25" customHeight="1" x14ac:dyDescent="0.4">
      <c r="A97" s="759" t="s">
        <v>567</v>
      </c>
      <c r="B97" s="767"/>
      <c r="C97" s="95"/>
      <c r="D97" s="95"/>
      <c r="E97" s="95"/>
      <c r="F97" s="95"/>
      <c r="G97" s="95"/>
      <c r="H97" s="95"/>
      <c r="I97" s="95"/>
      <c r="J97" s="95"/>
      <c r="K97" s="95"/>
      <c r="L97" s="96"/>
      <c r="M97" s="217" t="s">
        <v>297</v>
      </c>
      <c r="N97" s="95"/>
      <c r="O97" s="95"/>
      <c r="P97" s="95"/>
      <c r="Q97" s="95"/>
      <c r="R97" s="95"/>
      <c r="S97" s="95"/>
      <c r="T97" s="95"/>
      <c r="U97" s="95"/>
      <c r="V97" s="98"/>
      <c r="W97" s="95"/>
      <c r="X97" s="95"/>
      <c r="Y97" s="95" t="s">
        <v>604</v>
      </c>
      <c r="Z97" s="95"/>
      <c r="AA97" s="95"/>
      <c r="AB97" s="95"/>
      <c r="AC97" s="95"/>
      <c r="AD97" s="108"/>
      <c r="AE97" s="95" t="s">
        <v>604</v>
      </c>
      <c r="AF97" s="98"/>
      <c r="AG97" s="95"/>
      <c r="AH97" s="95" t="s">
        <v>298</v>
      </c>
      <c r="AI97" s="95">
        <v>347</v>
      </c>
      <c r="AJ97" s="95"/>
      <c r="AK97" s="95"/>
      <c r="AL97" s="95"/>
      <c r="AM97" s="95" t="s">
        <v>575</v>
      </c>
      <c r="AN97" s="95"/>
      <c r="AO97" s="95"/>
      <c r="AP97" s="98">
        <v>147</v>
      </c>
      <c r="AQ97" s="95">
        <v>158</v>
      </c>
      <c r="AR97" s="95"/>
      <c r="AS97" s="95"/>
      <c r="AT97" s="95"/>
      <c r="AU97" s="95"/>
      <c r="AV97" s="95" t="s">
        <v>560</v>
      </c>
      <c r="AW97" s="108" t="s">
        <v>559</v>
      </c>
      <c r="AX97" s="96"/>
      <c r="AY97" s="109" t="s">
        <v>561</v>
      </c>
      <c r="AZ97" s="98"/>
      <c r="BA97" s="95"/>
      <c r="BB97" s="95"/>
      <c r="BC97" s="95"/>
      <c r="BD97" s="95"/>
      <c r="BE97" s="95" t="s">
        <v>568</v>
      </c>
      <c r="BF97" s="95">
        <v>1000</v>
      </c>
      <c r="BG97" s="95"/>
      <c r="BH97" s="95"/>
      <c r="BI97" s="95"/>
      <c r="BJ97" s="98"/>
      <c r="BK97" s="95"/>
      <c r="BL97" s="95"/>
      <c r="BM97" s="95"/>
      <c r="BN97" s="95"/>
      <c r="BO97" s="95" t="s">
        <v>571</v>
      </c>
      <c r="BP97" s="95">
        <v>500</v>
      </c>
      <c r="BQ97" s="95"/>
      <c r="BR97" s="95"/>
      <c r="BS97" s="95"/>
      <c r="BT97" s="98"/>
      <c r="BU97" s="95"/>
      <c r="BV97" s="95"/>
      <c r="BW97" s="95"/>
      <c r="BX97" s="95"/>
      <c r="BY97" s="95" t="s">
        <v>568</v>
      </c>
      <c r="BZ97" s="95">
        <v>1000</v>
      </c>
      <c r="CA97" s="95"/>
      <c r="CB97" s="95"/>
      <c r="CC97" s="95"/>
      <c r="CD97" s="101">
        <f>SUM(C97:CC97)</f>
        <v>3152</v>
      </c>
      <c r="CE97" s="101">
        <f t="shared" si="7"/>
        <v>3152</v>
      </c>
    </row>
    <row r="98" spans="1:83" s="410" customFormat="1" ht="14.25" customHeight="1" x14ac:dyDescent="0.4">
      <c r="A98" s="759" t="s">
        <v>299</v>
      </c>
      <c r="B98" s="760"/>
      <c r="C98" s="95"/>
      <c r="D98" s="95"/>
      <c r="E98" s="95"/>
      <c r="F98" s="95"/>
      <c r="G98" s="95"/>
      <c r="H98" s="95"/>
      <c r="I98" s="95"/>
      <c r="J98" s="95"/>
      <c r="K98" s="95" t="s">
        <v>300</v>
      </c>
      <c r="L98" s="96">
        <v>14640</v>
      </c>
      <c r="M98" s="97">
        <v>4490</v>
      </c>
      <c r="N98" s="95">
        <v>196</v>
      </c>
      <c r="O98" s="95">
        <v>240</v>
      </c>
      <c r="P98" s="108" t="s">
        <v>301</v>
      </c>
      <c r="Q98" s="95"/>
      <c r="R98" s="95"/>
      <c r="S98" s="95"/>
      <c r="T98" s="95" t="s">
        <v>302</v>
      </c>
      <c r="U98" s="95">
        <v>338</v>
      </c>
      <c r="V98" s="98">
        <v>2781</v>
      </c>
      <c r="W98" s="95"/>
      <c r="X98" s="95"/>
      <c r="Y98" s="95"/>
      <c r="Z98" s="95"/>
      <c r="AA98" s="95"/>
      <c r="AB98" s="95" t="s">
        <v>303</v>
      </c>
      <c r="AC98" s="95">
        <v>96</v>
      </c>
      <c r="AD98" s="95">
        <v>1997</v>
      </c>
      <c r="AE98" s="108" t="s">
        <v>304</v>
      </c>
      <c r="AF98" s="98"/>
      <c r="AG98" s="95"/>
      <c r="AH98" s="95"/>
      <c r="AI98" s="95"/>
      <c r="AJ98" s="95"/>
      <c r="AK98" s="95" t="s">
        <v>515</v>
      </c>
      <c r="AL98" s="95">
        <v>210</v>
      </c>
      <c r="AM98" s="95" t="s">
        <v>574</v>
      </c>
      <c r="AN98" s="95"/>
      <c r="AO98" s="95" t="s">
        <v>305</v>
      </c>
      <c r="AP98" s="98">
        <v>252</v>
      </c>
      <c r="AQ98" s="95">
        <v>168</v>
      </c>
      <c r="AR98" s="108" t="s">
        <v>306</v>
      </c>
      <c r="AS98" s="95"/>
      <c r="AT98" s="95"/>
      <c r="AU98" s="95">
        <v>3240</v>
      </c>
      <c r="AV98" s="95">
        <v>7474</v>
      </c>
      <c r="AW98" s="95"/>
      <c r="AX98" s="96"/>
      <c r="AY98" s="415"/>
      <c r="AZ98" s="98"/>
      <c r="BA98" s="108"/>
      <c r="BB98" s="95"/>
      <c r="BC98" s="95"/>
      <c r="BD98" s="95"/>
      <c r="BE98" s="95"/>
      <c r="BF98" s="95"/>
      <c r="BG98" s="95"/>
      <c r="BH98" s="95"/>
      <c r="BI98" s="95" t="s">
        <v>303</v>
      </c>
      <c r="BJ98" s="98">
        <v>300</v>
      </c>
      <c r="BK98" s="95"/>
      <c r="BL98" s="95"/>
      <c r="BM98" s="95"/>
      <c r="BN98" s="95"/>
      <c r="BO98" s="95"/>
      <c r="BP98" s="95"/>
      <c r="BQ98" s="95"/>
      <c r="BR98" s="95"/>
      <c r="BS98" s="95"/>
      <c r="BT98" s="98">
        <v>2200</v>
      </c>
      <c r="BU98" s="108" t="s">
        <v>504</v>
      </c>
      <c r="BV98" s="95"/>
      <c r="BW98" s="95"/>
      <c r="BX98" s="95"/>
      <c r="BY98" s="95"/>
      <c r="BZ98" s="95"/>
      <c r="CA98" s="95"/>
      <c r="CB98" s="95" t="s">
        <v>303</v>
      </c>
      <c r="CC98" s="95">
        <v>300</v>
      </c>
      <c r="CD98" s="101">
        <f>SUM(C98:CC98)</f>
        <v>38922</v>
      </c>
      <c r="CE98" s="101">
        <f t="shared" si="7"/>
        <v>38922</v>
      </c>
    </row>
    <row r="99" spans="1:83" s="410" customFormat="1" ht="14.25" customHeight="1" x14ac:dyDescent="0.4">
      <c r="A99" s="751" t="s">
        <v>307</v>
      </c>
      <c r="B99" s="752"/>
      <c r="C99" s="135"/>
      <c r="D99" s="135"/>
      <c r="E99" s="135"/>
      <c r="F99" s="135"/>
      <c r="G99" s="135"/>
      <c r="H99" s="135"/>
      <c r="I99" s="135"/>
      <c r="J99" s="135"/>
      <c r="K99" s="135"/>
      <c r="L99" s="136"/>
      <c r="M99" s="137"/>
      <c r="N99" s="135" t="s">
        <v>308</v>
      </c>
      <c r="O99" s="135">
        <v>2900</v>
      </c>
      <c r="P99" s="135">
        <v>200</v>
      </c>
      <c r="Q99" s="135"/>
      <c r="R99" s="135"/>
      <c r="S99" s="135"/>
      <c r="T99" s="135"/>
      <c r="U99" s="135"/>
      <c r="V99" s="138" t="s">
        <v>309</v>
      </c>
      <c r="W99" s="135"/>
      <c r="X99" s="135"/>
      <c r="Y99" s="135" t="s">
        <v>310</v>
      </c>
      <c r="Z99" s="135">
        <v>155</v>
      </c>
      <c r="AA99" s="135"/>
      <c r="AB99" s="135">
        <v>320</v>
      </c>
      <c r="AC99" s="139" t="s">
        <v>311</v>
      </c>
      <c r="AD99" s="135"/>
      <c r="AE99" s="135"/>
      <c r="AF99" s="138" t="s">
        <v>312</v>
      </c>
      <c r="AG99" s="135">
        <v>562</v>
      </c>
      <c r="AH99" s="135"/>
      <c r="AI99" s="135">
        <v>739</v>
      </c>
      <c r="AJ99" s="135">
        <v>4987</v>
      </c>
      <c r="AK99" s="135">
        <v>466</v>
      </c>
      <c r="AL99" s="135"/>
      <c r="AM99" s="135">
        <v>677</v>
      </c>
      <c r="AN99" s="135">
        <v>698</v>
      </c>
      <c r="AO99" s="135"/>
      <c r="AP99" s="138"/>
      <c r="AQ99" s="135"/>
      <c r="AR99" s="135"/>
      <c r="AS99" s="135"/>
      <c r="AT99" s="135">
        <v>300</v>
      </c>
      <c r="AU99" s="139" t="s">
        <v>505</v>
      </c>
      <c r="AV99" s="135"/>
      <c r="AW99" s="135"/>
      <c r="AX99" s="136"/>
      <c r="AY99" s="156"/>
      <c r="AZ99" s="138"/>
      <c r="BA99" s="135"/>
      <c r="BB99" s="135"/>
      <c r="BC99" s="135"/>
      <c r="BD99" s="135"/>
      <c r="BE99" s="135">
        <v>1000</v>
      </c>
      <c r="BF99" s="135"/>
      <c r="BG99" s="135"/>
      <c r="BH99" s="135"/>
      <c r="BI99" s="135"/>
      <c r="BJ99" s="138"/>
      <c r="BK99" s="135"/>
      <c r="BL99" s="135"/>
      <c r="BM99" s="135"/>
      <c r="BN99" s="135">
        <v>500</v>
      </c>
      <c r="BO99" s="139" t="s">
        <v>585</v>
      </c>
      <c r="BP99" s="135"/>
      <c r="BQ99" s="135"/>
      <c r="BR99" s="135"/>
      <c r="BS99" s="135"/>
      <c r="BT99" s="138"/>
      <c r="BU99" s="135"/>
      <c r="BV99" s="135"/>
      <c r="BW99" s="135"/>
      <c r="BX99" s="135"/>
      <c r="BY99" s="135"/>
      <c r="BZ99" s="135"/>
      <c r="CA99" s="135"/>
      <c r="CB99" s="135" t="s">
        <v>586</v>
      </c>
      <c r="CC99" s="135">
        <v>2000</v>
      </c>
      <c r="CD99" s="757">
        <f>+CE99</f>
        <v>15504</v>
      </c>
      <c r="CE99" s="757">
        <f t="shared" si="7"/>
        <v>15504</v>
      </c>
    </row>
    <row r="100" spans="1:83" s="410" customFormat="1" ht="14.25" customHeight="1" x14ac:dyDescent="0.4">
      <c r="A100" s="755"/>
      <c r="B100" s="756"/>
      <c r="C100" s="143"/>
      <c r="D100" s="143"/>
      <c r="E100" s="143"/>
      <c r="F100" s="143"/>
      <c r="G100" s="143"/>
      <c r="H100" s="143"/>
      <c r="I100" s="143"/>
      <c r="J100" s="143"/>
      <c r="K100" s="143"/>
      <c r="L100" s="144"/>
      <c r="M100" s="145"/>
      <c r="N100" s="143"/>
      <c r="O100" s="143" t="s">
        <v>859</v>
      </c>
      <c r="P100" s="147" t="s">
        <v>625</v>
      </c>
      <c r="Q100" s="143"/>
      <c r="R100" s="143"/>
      <c r="S100" s="143"/>
      <c r="T100" s="143"/>
      <c r="U100" s="143"/>
      <c r="V100" s="146"/>
      <c r="W100" s="143"/>
      <c r="X100" s="143"/>
      <c r="Y100" s="143"/>
      <c r="Z100" s="143"/>
      <c r="AA100" s="143" t="s">
        <v>520</v>
      </c>
      <c r="AB100" s="143"/>
      <c r="AC100" s="143"/>
      <c r="AD100" s="143"/>
      <c r="AE100" s="143"/>
      <c r="AF100" s="146"/>
      <c r="AG100" s="143"/>
      <c r="AH100" s="143"/>
      <c r="AI100" s="143" t="s">
        <v>313</v>
      </c>
      <c r="AJ100" s="210" t="s">
        <v>240</v>
      </c>
      <c r="AK100" s="147" t="s">
        <v>564</v>
      </c>
      <c r="AL100" s="143"/>
      <c r="AM100" s="143"/>
      <c r="AN100" s="143"/>
      <c r="AO100" s="143"/>
      <c r="AP100" s="146"/>
      <c r="AQ100" s="143"/>
      <c r="AR100" s="143"/>
      <c r="AS100" s="143"/>
      <c r="AT100" s="143">
        <v>151</v>
      </c>
      <c r="AU100" s="147" t="s">
        <v>562</v>
      </c>
      <c r="AV100" s="143"/>
      <c r="AW100" s="143"/>
      <c r="AX100" s="144"/>
      <c r="AY100" s="148"/>
      <c r="AZ100" s="146"/>
      <c r="BA100" s="143"/>
      <c r="BB100" s="143"/>
      <c r="BC100" s="143"/>
      <c r="BD100" s="143"/>
      <c r="BE100" s="147" t="s">
        <v>587</v>
      </c>
      <c r="BF100" s="143"/>
      <c r="BG100" s="143"/>
      <c r="BH100" s="143"/>
      <c r="BI100" s="143"/>
      <c r="BJ100" s="146"/>
      <c r="BK100" s="143"/>
      <c r="BL100" s="143"/>
      <c r="BM100" s="143"/>
      <c r="BN100" s="143"/>
      <c r="BO100" s="143"/>
      <c r="BP100" s="143"/>
      <c r="BQ100" s="143"/>
      <c r="BR100" s="143"/>
      <c r="BS100" s="143"/>
      <c r="BT100" s="146"/>
      <c r="BU100" s="143"/>
      <c r="BV100" s="143"/>
      <c r="BW100" s="143"/>
      <c r="BX100" s="143"/>
      <c r="BY100" s="143"/>
      <c r="BZ100" s="143"/>
      <c r="CA100" s="143"/>
      <c r="CB100" s="143" t="s">
        <v>588</v>
      </c>
      <c r="CC100" s="143">
        <v>1000</v>
      </c>
      <c r="CD100" s="773"/>
      <c r="CE100" s="773">
        <f t="shared" si="7"/>
        <v>1151</v>
      </c>
    </row>
    <row r="101" spans="1:83" s="410" customFormat="1" ht="14.25" customHeight="1" x14ac:dyDescent="0.4">
      <c r="A101" s="759" t="s">
        <v>314</v>
      </c>
      <c r="B101" s="767"/>
      <c r="C101" s="95"/>
      <c r="D101" s="95"/>
      <c r="E101" s="95"/>
      <c r="F101" s="95"/>
      <c r="G101" s="100"/>
      <c r="H101" s="108" t="s">
        <v>315</v>
      </c>
      <c r="I101" s="95"/>
      <c r="J101" s="95"/>
      <c r="K101" s="95"/>
      <c r="L101" s="96" t="s">
        <v>579</v>
      </c>
      <c r="M101" s="217"/>
      <c r="N101" s="95"/>
      <c r="O101" s="95"/>
      <c r="P101" s="95"/>
      <c r="Q101" s="95" t="s">
        <v>316</v>
      </c>
      <c r="R101" s="95"/>
      <c r="S101" s="95"/>
      <c r="T101" s="95"/>
      <c r="U101" s="95"/>
      <c r="V101" s="98"/>
      <c r="W101" s="95"/>
      <c r="X101" s="95"/>
      <c r="Y101" s="95" t="s">
        <v>317</v>
      </c>
      <c r="Z101" s="95"/>
      <c r="AA101" s="95" t="s">
        <v>318</v>
      </c>
      <c r="AB101" s="95" t="s">
        <v>319</v>
      </c>
      <c r="AC101" s="108" t="s">
        <v>523</v>
      </c>
      <c r="AD101" s="95"/>
      <c r="AE101" s="95"/>
      <c r="AF101" s="98"/>
      <c r="AG101" s="95"/>
      <c r="AH101" s="95"/>
      <c r="AI101" s="95"/>
      <c r="AJ101" s="108" t="s">
        <v>666</v>
      </c>
      <c r="AK101" s="95"/>
      <c r="AL101" s="95"/>
      <c r="AM101" s="95"/>
      <c r="AN101" s="95"/>
      <c r="AO101" s="95"/>
      <c r="AP101" s="98"/>
      <c r="AQ101" s="95"/>
      <c r="AR101" s="95"/>
      <c r="AS101" s="95"/>
      <c r="AT101" s="95" t="s">
        <v>507</v>
      </c>
      <c r="AU101" s="95">
        <v>3656</v>
      </c>
      <c r="AV101" s="108" t="s">
        <v>596</v>
      </c>
      <c r="AW101" s="95"/>
      <c r="AX101" s="96"/>
      <c r="AY101" s="99"/>
      <c r="AZ101" s="98"/>
      <c r="BA101" s="95"/>
      <c r="BB101" s="95"/>
      <c r="BC101" s="95"/>
      <c r="BD101" s="95"/>
      <c r="BE101" s="95"/>
      <c r="BF101" s="95"/>
      <c r="BG101" s="95"/>
      <c r="BH101" s="95"/>
      <c r="BI101" s="95"/>
      <c r="BJ101" s="98"/>
      <c r="BK101" s="95"/>
      <c r="BL101" s="95"/>
      <c r="BM101" s="95"/>
      <c r="BN101" s="95"/>
      <c r="BO101" s="95"/>
      <c r="BP101" s="95"/>
      <c r="BQ101" s="95"/>
      <c r="BR101" s="95"/>
      <c r="BS101" s="95"/>
      <c r="BT101" s="98"/>
      <c r="BU101" s="95"/>
      <c r="BV101" s="95"/>
      <c r="BW101" s="95"/>
      <c r="BX101" s="95"/>
      <c r="BY101" s="95"/>
      <c r="BZ101" s="95"/>
      <c r="CA101" s="95"/>
      <c r="CB101" s="95"/>
      <c r="CC101" s="95"/>
      <c r="CD101" s="101">
        <f>SUM(C101:CC101)</f>
        <v>3656</v>
      </c>
      <c r="CE101" s="101">
        <f t="shared" si="7"/>
        <v>3656</v>
      </c>
    </row>
    <row r="102" spans="1:83" s="410" customFormat="1" ht="14.25" customHeight="1" x14ac:dyDescent="0.4">
      <c r="A102" s="759" t="s">
        <v>320</v>
      </c>
      <c r="B102" s="767"/>
      <c r="C102" s="95"/>
      <c r="D102" s="95"/>
      <c r="E102" s="95"/>
      <c r="F102" s="95"/>
      <c r="G102" s="95"/>
      <c r="H102" s="95">
        <v>196</v>
      </c>
      <c r="I102" s="95"/>
      <c r="J102" s="95"/>
      <c r="K102" s="95"/>
      <c r="L102" s="96">
        <v>380</v>
      </c>
      <c r="M102" s="97"/>
      <c r="N102" s="95">
        <v>680</v>
      </c>
      <c r="O102" s="95" t="s">
        <v>321</v>
      </c>
      <c r="P102" s="95"/>
      <c r="Q102" s="95">
        <v>480</v>
      </c>
      <c r="R102" s="95"/>
      <c r="S102" s="95"/>
      <c r="T102" s="95" t="s">
        <v>322</v>
      </c>
      <c r="U102" s="95">
        <v>1436</v>
      </c>
      <c r="V102" s="98"/>
      <c r="W102" s="95"/>
      <c r="X102" s="95"/>
      <c r="Y102" s="95">
        <v>1024</v>
      </c>
      <c r="Z102" s="95"/>
      <c r="AA102" s="95">
        <v>3467</v>
      </c>
      <c r="AB102" s="95">
        <v>224</v>
      </c>
      <c r="AC102" s="95">
        <v>5233</v>
      </c>
      <c r="AD102" s="408"/>
      <c r="AE102" s="95"/>
      <c r="AF102" s="98"/>
      <c r="AG102" s="95"/>
      <c r="AH102" s="95" t="s">
        <v>323</v>
      </c>
      <c r="AI102" s="95">
        <v>539</v>
      </c>
      <c r="AJ102" s="95"/>
      <c r="AK102" s="95"/>
      <c r="AL102" s="95"/>
      <c r="AM102" s="95"/>
      <c r="AN102" s="95"/>
      <c r="AO102" s="95" t="s">
        <v>521</v>
      </c>
      <c r="AP102" s="98">
        <v>818</v>
      </c>
      <c r="AQ102" s="95"/>
      <c r="AR102" s="95"/>
      <c r="AS102" s="95">
        <v>191</v>
      </c>
      <c r="AT102" s="95"/>
      <c r="AU102" s="95">
        <v>3022</v>
      </c>
      <c r="AV102" s="108" t="s">
        <v>522</v>
      </c>
      <c r="AW102" s="95"/>
      <c r="AX102" s="96"/>
      <c r="AY102" s="99"/>
      <c r="AZ102" s="98"/>
      <c r="BA102" s="95"/>
      <c r="BB102" s="95"/>
      <c r="BC102" s="95"/>
      <c r="BD102" s="95"/>
      <c r="BE102" s="95"/>
      <c r="BF102" s="95"/>
      <c r="BG102" s="95"/>
      <c r="BH102" s="95"/>
      <c r="BI102" s="95"/>
      <c r="BJ102" s="98"/>
      <c r="BK102" s="95"/>
      <c r="BL102" s="95">
        <v>40000</v>
      </c>
      <c r="BM102" s="108" t="s">
        <v>873</v>
      </c>
      <c r="BN102" s="95"/>
      <c r="BO102" s="95"/>
      <c r="BP102" s="95"/>
      <c r="BQ102" s="95"/>
      <c r="BR102" s="95"/>
      <c r="BS102" s="95"/>
      <c r="BT102" s="98"/>
      <c r="BU102" s="95"/>
      <c r="BV102" s="95"/>
      <c r="BW102" s="95"/>
      <c r="BX102" s="95"/>
      <c r="BY102" s="95"/>
      <c r="BZ102" s="95"/>
      <c r="CA102" s="95"/>
      <c r="CB102" s="95"/>
      <c r="CC102" s="95"/>
      <c r="CD102" s="101">
        <f>SUM(C102:CC102)</f>
        <v>57690</v>
      </c>
      <c r="CE102" s="101">
        <f t="shared" si="7"/>
        <v>57690</v>
      </c>
    </row>
    <row r="103" spans="1:83" s="410" customFormat="1" ht="14.25" customHeight="1" x14ac:dyDescent="0.4">
      <c r="A103" s="751" t="s">
        <v>324</v>
      </c>
      <c r="B103" s="752"/>
      <c r="C103" s="135"/>
      <c r="D103" s="135"/>
      <c r="E103" s="135"/>
      <c r="F103" s="135"/>
      <c r="G103" s="135"/>
      <c r="H103" s="135"/>
      <c r="I103" s="135"/>
      <c r="J103" s="135">
        <v>50</v>
      </c>
      <c r="K103" s="139" t="s">
        <v>580</v>
      </c>
      <c r="L103" s="136"/>
      <c r="M103" s="137"/>
      <c r="N103" s="135">
        <v>1000</v>
      </c>
      <c r="O103" s="139" t="s">
        <v>325</v>
      </c>
      <c r="P103" s="135"/>
      <c r="Q103" s="135"/>
      <c r="R103" s="135"/>
      <c r="S103" s="135"/>
      <c r="T103" s="135"/>
      <c r="U103" s="135"/>
      <c r="V103" s="138" t="s">
        <v>326</v>
      </c>
      <c r="W103" s="135">
        <v>182</v>
      </c>
      <c r="X103" s="135">
        <v>1968</v>
      </c>
      <c r="Y103" s="135"/>
      <c r="Z103" s="135" t="s">
        <v>327</v>
      </c>
      <c r="AA103" s="135">
        <v>945</v>
      </c>
      <c r="AB103" s="135">
        <v>492</v>
      </c>
      <c r="AC103" s="135">
        <v>612</v>
      </c>
      <c r="AD103" s="135">
        <v>750</v>
      </c>
      <c r="AE103" s="139" t="s">
        <v>328</v>
      </c>
      <c r="AF103" s="138"/>
      <c r="AG103" s="135"/>
      <c r="AH103" s="135"/>
      <c r="AI103" s="135"/>
      <c r="AJ103" s="135"/>
      <c r="AK103" s="135"/>
      <c r="AL103" s="135">
        <v>2063</v>
      </c>
      <c r="AM103" s="135">
        <v>2623</v>
      </c>
      <c r="AN103" s="135">
        <v>1180</v>
      </c>
      <c r="AO103" s="135">
        <v>4952</v>
      </c>
      <c r="AP103" s="138">
        <v>139</v>
      </c>
      <c r="AQ103" s="135"/>
      <c r="AR103" s="135">
        <v>424</v>
      </c>
      <c r="AS103" s="135"/>
      <c r="AT103" s="135"/>
      <c r="AU103" s="135"/>
      <c r="AV103" s="135" t="s">
        <v>329</v>
      </c>
      <c r="AW103" s="135">
        <v>3707</v>
      </c>
      <c r="AX103" s="136">
        <v>13750</v>
      </c>
      <c r="AY103" s="156" t="s">
        <v>330</v>
      </c>
      <c r="AZ103" s="138"/>
      <c r="BA103" s="135"/>
      <c r="BB103" s="135"/>
      <c r="BC103" s="135"/>
      <c r="BD103" s="135"/>
      <c r="BE103" s="135"/>
      <c r="BF103" s="135"/>
      <c r="BG103" s="135"/>
      <c r="BH103" s="135"/>
      <c r="BI103" s="135"/>
      <c r="BJ103" s="138"/>
      <c r="BK103" s="135"/>
      <c r="BL103" s="135"/>
      <c r="BM103" s="135"/>
      <c r="BN103" s="135"/>
      <c r="BO103" s="135"/>
      <c r="BP103" s="135"/>
      <c r="BQ103" s="135"/>
      <c r="BR103" s="135"/>
      <c r="BS103" s="135"/>
      <c r="BT103" s="138"/>
      <c r="BU103" s="135"/>
      <c r="BV103" s="135"/>
      <c r="BW103" s="135"/>
      <c r="BX103" s="135"/>
      <c r="BY103" s="135"/>
      <c r="BZ103" s="135"/>
      <c r="CA103" s="135"/>
      <c r="CB103" s="135"/>
      <c r="CC103" s="135"/>
      <c r="CD103" s="757">
        <f>+CE103</f>
        <v>34837</v>
      </c>
      <c r="CE103" s="790">
        <f t="shared" si="7"/>
        <v>34837</v>
      </c>
    </row>
    <row r="104" spans="1:83" s="410" customFormat="1" ht="14.25" customHeight="1" x14ac:dyDescent="0.4">
      <c r="A104" s="755"/>
      <c r="B104" s="756"/>
      <c r="C104" s="143"/>
      <c r="D104" s="143"/>
      <c r="E104" s="143"/>
      <c r="F104" s="143"/>
      <c r="G104" s="143"/>
      <c r="H104" s="143"/>
      <c r="I104" s="143"/>
      <c r="J104" s="143"/>
      <c r="K104" s="143"/>
      <c r="L104" s="144"/>
      <c r="M104" s="145"/>
      <c r="N104" s="143">
        <v>297</v>
      </c>
      <c r="O104" s="143" t="s">
        <v>331</v>
      </c>
      <c r="P104" s="143"/>
      <c r="Q104" s="143"/>
      <c r="R104" s="143"/>
      <c r="S104" s="143"/>
      <c r="T104" s="143"/>
      <c r="U104" s="143"/>
      <c r="V104" s="146"/>
      <c r="W104" s="143"/>
      <c r="X104" s="143" t="s">
        <v>332</v>
      </c>
      <c r="Y104" s="143"/>
      <c r="Z104" s="143" t="s">
        <v>333</v>
      </c>
      <c r="AA104" s="143"/>
      <c r="AB104" s="143" t="s">
        <v>334</v>
      </c>
      <c r="AC104" s="402" t="s">
        <v>335</v>
      </c>
      <c r="AD104" s="143">
        <v>20</v>
      </c>
      <c r="AE104" s="143" t="s">
        <v>508</v>
      </c>
      <c r="AF104" s="146"/>
      <c r="AG104" s="143"/>
      <c r="AH104" s="143"/>
      <c r="AI104" s="143"/>
      <c r="AJ104" s="143"/>
      <c r="AK104" s="143"/>
      <c r="AL104" s="143" t="s">
        <v>519</v>
      </c>
      <c r="AM104" s="147" t="s">
        <v>670</v>
      </c>
      <c r="AN104" s="143"/>
      <c r="AO104" s="143"/>
      <c r="AP104" s="146"/>
      <c r="AQ104" s="143"/>
      <c r="AR104" s="143"/>
      <c r="AS104" s="143"/>
      <c r="AT104" s="143"/>
      <c r="AU104" s="143" t="s">
        <v>336</v>
      </c>
      <c r="AV104" s="143">
        <v>283</v>
      </c>
      <c r="AW104" s="143"/>
      <c r="AX104" s="144"/>
      <c r="AY104" s="148"/>
      <c r="AZ104" s="146"/>
      <c r="BA104" s="143"/>
      <c r="BB104" s="143"/>
      <c r="BC104" s="143"/>
      <c r="BD104" s="143"/>
      <c r="BE104" s="143"/>
      <c r="BF104" s="143"/>
      <c r="BG104" s="143"/>
      <c r="BH104" s="143"/>
      <c r="BI104" s="143"/>
      <c r="BJ104" s="146"/>
      <c r="BK104" s="143"/>
      <c r="BL104" s="143"/>
      <c r="BM104" s="143"/>
      <c r="BN104" s="143"/>
      <c r="BO104" s="143"/>
      <c r="BP104" s="143"/>
      <c r="BQ104" s="143"/>
      <c r="BR104" s="143"/>
      <c r="BS104" s="143"/>
      <c r="BT104" s="146"/>
      <c r="BU104" s="143"/>
      <c r="BV104" s="143"/>
      <c r="BW104" s="143"/>
      <c r="BX104" s="143"/>
      <c r="BY104" s="143"/>
      <c r="BZ104" s="143"/>
      <c r="CA104" s="143"/>
      <c r="CB104" s="143"/>
      <c r="CC104" s="143"/>
      <c r="CD104" s="773"/>
      <c r="CE104" s="791">
        <f t="shared" si="7"/>
        <v>600</v>
      </c>
    </row>
    <row r="105" spans="1:83" s="410" customFormat="1" ht="14.25" customHeight="1" x14ac:dyDescent="0.4">
      <c r="A105" s="759" t="s">
        <v>337</v>
      </c>
      <c r="B105" s="760"/>
      <c r="C105" s="95"/>
      <c r="D105" s="95"/>
      <c r="E105" s="95"/>
      <c r="F105" s="95"/>
      <c r="G105" s="95"/>
      <c r="H105" s="95"/>
      <c r="I105" s="95"/>
      <c r="J105" s="95"/>
      <c r="K105" s="95"/>
      <c r="L105" s="96"/>
      <c r="M105" s="97"/>
      <c r="N105" s="95"/>
      <c r="O105" s="95"/>
      <c r="P105" s="95"/>
      <c r="Q105" s="95"/>
      <c r="R105" s="95"/>
      <c r="S105" s="95"/>
      <c r="T105" s="95"/>
      <c r="U105" s="95"/>
      <c r="V105" s="98"/>
      <c r="W105" s="95"/>
      <c r="X105" s="95"/>
      <c r="Y105" s="95"/>
      <c r="Z105" s="95"/>
      <c r="AA105" s="95"/>
      <c r="AB105" s="95"/>
      <c r="AC105" s="95"/>
      <c r="AD105" s="95"/>
      <c r="AE105" s="95"/>
      <c r="AF105" s="98"/>
      <c r="AG105" s="95" t="s">
        <v>506</v>
      </c>
      <c r="AH105" s="95">
        <v>3958</v>
      </c>
      <c r="AI105" s="108"/>
      <c r="AJ105" s="95"/>
      <c r="AK105" s="95"/>
      <c r="AL105" s="95">
        <v>84</v>
      </c>
      <c r="AM105" s="108" t="s">
        <v>338</v>
      </c>
      <c r="AN105" s="95"/>
      <c r="AO105" s="95"/>
      <c r="AP105" s="98"/>
      <c r="AQ105" s="95"/>
      <c r="AR105" s="95"/>
      <c r="AS105" s="95"/>
      <c r="AT105" s="95"/>
      <c r="AU105" s="95"/>
      <c r="AV105" s="95"/>
      <c r="AW105" s="95"/>
      <c r="AX105" s="96"/>
      <c r="AY105" s="99"/>
      <c r="AZ105" s="98"/>
      <c r="BA105" s="95">
        <v>2800</v>
      </c>
      <c r="BB105" s="108" t="s">
        <v>597</v>
      </c>
      <c r="BC105" s="95"/>
      <c r="BD105" s="95"/>
      <c r="BE105" s="95"/>
      <c r="BF105" s="95"/>
      <c r="BG105" s="95"/>
      <c r="BH105" s="95"/>
      <c r="BI105" s="95"/>
      <c r="BJ105" s="98"/>
      <c r="BK105" s="95"/>
      <c r="BL105" s="95"/>
      <c r="BM105" s="95"/>
      <c r="BN105" s="95"/>
      <c r="BO105" s="95"/>
      <c r="BP105" s="95"/>
      <c r="BQ105" s="95"/>
      <c r="BR105" s="95"/>
      <c r="BS105" s="95"/>
      <c r="BT105" s="98"/>
      <c r="BU105" s="95"/>
      <c r="BV105" s="95"/>
      <c r="BW105" s="95"/>
      <c r="BX105" s="95"/>
      <c r="BY105" s="95"/>
      <c r="BZ105" s="95"/>
      <c r="CA105" s="95"/>
      <c r="CB105" s="95" t="s">
        <v>598</v>
      </c>
      <c r="CC105" s="95">
        <v>1400</v>
      </c>
      <c r="CD105" s="101">
        <f>SUM(C105:CC105)</f>
        <v>8242</v>
      </c>
      <c r="CE105" s="101">
        <f t="shared" si="7"/>
        <v>8242</v>
      </c>
    </row>
    <row r="106" spans="1:83" s="410" customFormat="1" ht="14.25" customHeight="1" x14ac:dyDescent="0.4">
      <c r="A106" s="751" t="s">
        <v>339</v>
      </c>
      <c r="B106" s="789"/>
      <c r="C106" s="135"/>
      <c r="D106" s="135"/>
      <c r="E106" s="135"/>
      <c r="F106" s="135"/>
      <c r="G106" s="135"/>
      <c r="H106" s="135"/>
      <c r="I106" s="135"/>
      <c r="J106" s="135"/>
      <c r="K106" s="135"/>
      <c r="L106" s="136"/>
      <c r="M106" s="137"/>
      <c r="N106" s="135"/>
      <c r="O106" s="135"/>
      <c r="P106" s="135"/>
      <c r="Q106" s="135"/>
      <c r="R106" s="135"/>
      <c r="S106" s="135"/>
      <c r="T106" s="135"/>
      <c r="U106" s="135">
        <v>2205</v>
      </c>
      <c r="V106" s="151" t="s">
        <v>340</v>
      </c>
      <c r="W106" s="135"/>
      <c r="X106" s="135"/>
      <c r="Y106" s="135"/>
      <c r="Z106" s="135"/>
      <c r="AA106" s="135">
        <v>1996</v>
      </c>
      <c r="AB106" s="139" t="s">
        <v>341</v>
      </c>
      <c r="AC106" s="135"/>
      <c r="AD106" s="135"/>
      <c r="AE106" s="135"/>
      <c r="AF106" s="138"/>
      <c r="AG106" s="135"/>
      <c r="AH106" s="135"/>
      <c r="AI106" s="135"/>
      <c r="AJ106" s="135"/>
      <c r="AK106" s="135"/>
      <c r="AL106" s="135">
        <v>6162</v>
      </c>
      <c r="AM106" s="139" t="s">
        <v>516</v>
      </c>
      <c r="AN106" s="135"/>
      <c r="AO106" s="135"/>
      <c r="AP106" s="138"/>
      <c r="AQ106" s="135"/>
      <c r="AR106" s="135"/>
      <c r="AS106" s="135"/>
      <c r="AT106" s="135"/>
      <c r="AU106" s="135"/>
      <c r="AV106" s="135"/>
      <c r="AW106" s="135"/>
      <c r="AX106" s="136"/>
      <c r="AY106" s="140"/>
      <c r="AZ106" s="138"/>
      <c r="BA106" s="135">
        <v>65000</v>
      </c>
      <c r="BB106" s="135"/>
      <c r="BC106" s="135"/>
      <c r="BD106" s="135"/>
      <c r="BE106" s="135"/>
      <c r="BF106" s="135"/>
      <c r="BG106" s="135"/>
      <c r="BH106" s="135"/>
      <c r="BI106" s="135"/>
      <c r="BJ106" s="138"/>
      <c r="BK106" s="135"/>
      <c r="BL106" s="135"/>
      <c r="BM106" s="135"/>
      <c r="BN106" s="135"/>
      <c r="BO106" s="135" t="s">
        <v>595</v>
      </c>
      <c r="BP106" s="135">
        <v>310</v>
      </c>
      <c r="BQ106" s="135"/>
      <c r="BR106" s="135"/>
      <c r="BS106" s="135"/>
      <c r="BT106" s="138"/>
      <c r="BU106" s="135"/>
      <c r="BV106" s="135"/>
      <c r="BW106" s="135"/>
      <c r="BX106" s="135"/>
      <c r="BY106" s="135"/>
      <c r="BZ106" s="135"/>
      <c r="CA106" s="135"/>
      <c r="CB106" s="135" t="s">
        <v>595</v>
      </c>
      <c r="CC106" s="135">
        <v>310</v>
      </c>
      <c r="CD106" s="757">
        <f>+SUM(CE106:CE108)</f>
        <v>78444</v>
      </c>
      <c r="CE106" s="142">
        <f t="shared" si="7"/>
        <v>75983</v>
      </c>
    </row>
    <row r="107" spans="1:83" s="410" customFormat="1" ht="14.25" customHeight="1" x14ac:dyDescent="0.4">
      <c r="A107" s="753"/>
      <c r="B107" s="754"/>
      <c r="C107" s="120"/>
      <c r="D107" s="120"/>
      <c r="E107" s="120"/>
      <c r="F107" s="120"/>
      <c r="G107" s="120"/>
      <c r="H107" s="120"/>
      <c r="I107" s="120"/>
      <c r="J107" s="120"/>
      <c r="K107" s="120"/>
      <c r="L107" s="121"/>
      <c r="M107" s="122"/>
      <c r="N107" s="120"/>
      <c r="O107" s="120"/>
      <c r="P107" s="120"/>
      <c r="Q107" s="120"/>
      <c r="R107" s="120"/>
      <c r="S107" s="120"/>
      <c r="T107" s="120"/>
      <c r="U107" s="120">
        <v>237</v>
      </c>
      <c r="V107" s="152" t="s">
        <v>342</v>
      </c>
      <c r="W107" s="120"/>
      <c r="X107" s="120"/>
      <c r="Y107" s="120"/>
      <c r="Z107" s="120"/>
      <c r="AA107" s="120"/>
      <c r="AB107" s="120"/>
      <c r="AC107" s="120"/>
      <c r="AD107" s="120"/>
      <c r="AE107" s="120"/>
      <c r="AF107" s="124"/>
      <c r="AG107" s="120"/>
      <c r="AH107" s="120"/>
      <c r="AI107" s="120"/>
      <c r="AJ107" s="120"/>
      <c r="AK107" s="120"/>
      <c r="AL107" s="120"/>
      <c r="AM107" s="120"/>
      <c r="AN107" s="120"/>
      <c r="AO107" s="120"/>
      <c r="AP107" s="124"/>
      <c r="AQ107" s="120"/>
      <c r="AR107" s="120"/>
      <c r="AS107" s="120"/>
      <c r="AT107" s="120"/>
      <c r="AU107" s="120"/>
      <c r="AV107" s="120"/>
      <c r="AW107" s="120"/>
      <c r="AX107" s="121"/>
      <c r="AY107" s="125"/>
      <c r="AZ107" s="124"/>
      <c r="BA107" s="120" t="s">
        <v>863</v>
      </c>
      <c r="BB107" s="120"/>
      <c r="BC107" s="120"/>
      <c r="BD107" s="120"/>
      <c r="BE107" s="120"/>
      <c r="BF107" s="120"/>
      <c r="BG107" s="120"/>
      <c r="BH107" s="120"/>
      <c r="BI107" s="120"/>
      <c r="BJ107" s="124"/>
      <c r="BK107" s="120"/>
      <c r="BL107" s="120"/>
      <c r="BM107" s="120"/>
      <c r="BN107" s="120"/>
      <c r="BO107" s="120"/>
      <c r="BP107" s="120"/>
      <c r="BQ107" s="120"/>
      <c r="BR107" s="120"/>
      <c r="BS107" s="120"/>
      <c r="BT107" s="124"/>
      <c r="BU107" s="120"/>
      <c r="BV107" s="120"/>
      <c r="BW107" s="120"/>
      <c r="BX107" s="120"/>
      <c r="BY107" s="120"/>
      <c r="BZ107" s="120"/>
      <c r="CA107" s="120"/>
      <c r="CB107" s="120"/>
      <c r="CC107" s="120"/>
      <c r="CD107" s="772"/>
      <c r="CE107" s="127">
        <f t="shared" si="7"/>
        <v>237</v>
      </c>
    </row>
    <row r="108" spans="1:83" s="410" customFormat="1" ht="14.25" customHeight="1" x14ac:dyDescent="0.4">
      <c r="A108" s="755"/>
      <c r="B108" s="756"/>
      <c r="C108" s="143"/>
      <c r="D108" s="143"/>
      <c r="E108" s="143"/>
      <c r="F108" s="143"/>
      <c r="G108" s="143"/>
      <c r="H108" s="143"/>
      <c r="I108" s="143"/>
      <c r="J108" s="143"/>
      <c r="K108" s="143"/>
      <c r="L108" s="144"/>
      <c r="M108" s="145"/>
      <c r="N108" s="143"/>
      <c r="O108" s="143"/>
      <c r="P108" s="143"/>
      <c r="Q108" s="143"/>
      <c r="R108" s="143"/>
      <c r="S108" s="143"/>
      <c r="T108" s="143"/>
      <c r="U108" s="143">
        <v>785</v>
      </c>
      <c r="V108" s="218" t="s">
        <v>343</v>
      </c>
      <c r="W108" s="143"/>
      <c r="X108" s="143"/>
      <c r="Y108" s="143"/>
      <c r="Z108" s="143"/>
      <c r="AA108" s="143" t="s">
        <v>344</v>
      </c>
      <c r="AB108" s="143"/>
      <c r="AC108" s="143"/>
      <c r="AD108" s="143"/>
      <c r="AE108" s="143" t="s">
        <v>345</v>
      </c>
      <c r="AF108" s="146">
        <v>439</v>
      </c>
      <c r="AG108" s="143"/>
      <c r="AH108" s="143"/>
      <c r="AI108" s="143"/>
      <c r="AJ108" s="143"/>
      <c r="AK108" s="147" t="s">
        <v>576</v>
      </c>
      <c r="AL108" s="143"/>
      <c r="AM108" s="143"/>
      <c r="AN108" s="143"/>
      <c r="AO108" s="143"/>
      <c r="AP108" s="146"/>
      <c r="AQ108" s="143"/>
      <c r="AR108" s="143"/>
      <c r="AS108" s="143"/>
      <c r="AT108" s="143"/>
      <c r="AU108" s="143"/>
      <c r="AV108" s="143"/>
      <c r="AW108" s="143"/>
      <c r="AX108" s="144"/>
      <c r="AY108" s="148"/>
      <c r="AZ108" s="146"/>
      <c r="BA108" s="143"/>
      <c r="BB108" s="143"/>
      <c r="BC108" s="143"/>
      <c r="BD108" s="143" t="s">
        <v>345</v>
      </c>
      <c r="BE108" s="143">
        <v>500</v>
      </c>
      <c r="BF108" s="143"/>
      <c r="BG108" s="143"/>
      <c r="BH108" s="143"/>
      <c r="BI108" s="143"/>
      <c r="BJ108" s="146"/>
      <c r="BK108" s="143"/>
      <c r="BL108" s="143"/>
      <c r="BM108" s="143"/>
      <c r="BN108" s="143"/>
      <c r="BO108" s="143"/>
      <c r="BP108" s="143"/>
      <c r="BQ108" s="143"/>
      <c r="BR108" s="143"/>
      <c r="BS108" s="143"/>
      <c r="BT108" s="146"/>
      <c r="BU108" s="143"/>
      <c r="BV108" s="143"/>
      <c r="BW108" s="143"/>
      <c r="BX108" s="143"/>
      <c r="BY108" s="143"/>
      <c r="BZ108" s="143"/>
      <c r="CA108" s="143"/>
      <c r="CB108" s="143" t="s">
        <v>345</v>
      </c>
      <c r="CC108" s="143">
        <v>500</v>
      </c>
      <c r="CD108" s="773"/>
      <c r="CE108" s="150">
        <f t="shared" si="7"/>
        <v>2224</v>
      </c>
    </row>
    <row r="109" spans="1:83" s="410" customFormat="1" ht="14.25" customHeight="1" x14ac:dyDescent="0.4">
      <c r="A109" s="759" t="s">
        <v>346</v>
      </c>
      <c r="B109" s="767"/>
      <c r="C109" s="95"/>
      <c r="D109" s="95"/>
      <c r="E109" s="95"/>
      <c r="F109" s="95"/>
      <c r="G109" s="95"/>
      <c r="H109" s="95"/>
      <c r="I109" s="95"/>
      <c r="J109" s="95"/>
      <c r="K109" s="95"/>
      <c r="L109" s="96" t="s">
        <v>347</v>
      </c>
      <c r="M109" s="97">
        <v>64</v>
      </c>
      <c r="N109" s="95"/>
      <c r="O109" s="95"/>
      <c r="P109" s="108"/>
      <c r="Q109" s="219"/>
      <c r="R109" s="219" t="s">
        <v>348</v>
      </c>
      <c r="S109" s="95"/>
      <c r="T109" s="95"/>
      <c r="U109" s="95"/>
      <c r="V109" s="98" t="s">
        <v>349</v>
      </c>
      <c r="W109" s="95">
        <v>184</v>
      </c>
      <c r="X109" s="108"/>
      <c r="Y109" s="95" t="s">
        <v>524</v>
      </c>
      <c r="Z109" s="95">
        <v>229</v>
      </c>
      <c r="AA109" s="95">
        <v>187</v>
      </c>
      <c r="AB109" s="95"/>
      <c r="AC109" s="95"/>
      <c r="AD109" s="108"/>
      <c r="AE109" s="95"/>
      <c r="AF109" s="98"/>
      <c r="AG109" s="95"/>
      <c r="AH109" s="95" t="s">
        <v>661</v>
      </c>
      <c r="AI109" s="95">
        <v>374</v>
      </c>
      <c r="AJ109" s="95"/>
      <c r="AK109" s="95">
        <v>11172</v>
      </c>
      <c r="AL109" s="108"/>
      <c r="AM109" s="95">
        <v>2702</v>
      </c>
      <c r="AN109" s="108" t="s">
        <v>668</v>
      </c>
      <c r="AO109" s="95"/>
      <c r="AP109" s="98"/>
      <c r="AQ109" s="95"/>
      <c r="AR109" s="95"/>
      <c r="AS109" s="95"/>
      <c r="AT109" s="95"/>
      <c r="AU109" s="95" t="s">
        <v>529</v>
      </c>
      <c r="AV109" s="95">
        <v>24</v>
      </c>
      <c r="AW109" s="95"/>
      <c r="AX109" s="96">
        <v>387</v>
      </c>
      <c r="AY109" s="109" t="s">
        <v>528</v>
      </c>
      <c r="AZ109" s="98"/>
      <c r="BA109" s="95"/>
      <c r="BB109" s="95"/>
      <c r="BC109" s="95"/>
      <c r="BD109" s="95"/>
      <c r="BE109" s="95"/>
      <c r="BF109" s="95"/>
      <c r="BG109" s="95"/>
      <c r="BH109" s="95"/>
      <c r="BI109" s="95"/>
      <c r="BJ109" s="98"/>
      <c r="BK109" s="95">
        <v>3000</v>
      </c>
      <c r="BL109" s="108" t="s">
        <v>527</v>
      </c>
      <c r="BM109" s="95"/>
      <c r="BN109" s="95"/>
      <c r="BO109" s="95"/>
      <c r="BP109" s="95"/>
      <c r="BQ109" s="95"/>
      <c r="BR109" s="95"/>
      <c r="BS109" s="95"/>
      <c r="BT109" s="98"/>
      <c r="BU109" s="95"/>
      <c r="BV109" s="95"/>
      <c r="BW109" s="95"/>
      <c r="BX109" s="95">
        <v>400</v>
      </c>
      <c r="BY109" s="108" t="s">
        <v>526</v>
      </c>
      <c r="BZ109" s="95"/>
      <c r="CA109" s="95"/>
      <c r="CB109" s="95"/>
      <c r="CC109" s="95"/>
      <c r="CD109" s="101">
        <f>SUM(C109:CC109)</f>
        <v>18723</v>
      </c>
      <c r="CE109" s="101">
        <f t="shared" si="7"/>
        <v>18723</v>
      </c>
    </row>
    <row r="110" spans="1:83" s="410" customFormat="1" ht="14.25" customHeight="1" x14ac:dyDescent="0.4">
      <c r="A110" s="751" t="s">
        <v>350</v>
      </c>
      <c r="B110" s="752"/>
      <c r="C110" s="135"/>
      <c r="D110" s="135"/>
      <c r="E110" s="135"/>
      <c r="F110" s="135"/>
      <c r="G110" s="135"/>
      <c r="H110" s="135"/>
      <c r="I110" s="135"/>
      <c r="J110" s="135"/>
      <c r="K110" s="135"/>
      <c r="L110" s="136"/>
      <c r="M110" s="137"/>
      <c r="N110" s="135"/>
      <c r="O110" s="135" t="s">
        <v>351</v>
      </c>
      <c r="P110" s="135">
        <v>586</v>
      </c>
      <c r="Q110" s="135">
        <v>792</v>
      </c>
      <c r="R110" s="220"/>
      <c r="S110" s="135">
        <v>772</v>
      </c>
      <c r="T110" s="135"/>
      <c r="U110" s="135"/>
      <c r="V110" s="138"/>
      <c r="W110" s="135"/>
      <c r="X110" s="135"/>
      <c r="Y110" s="135"/>
      <c r="Z110" s="135"/>
      <c r="AA110" s="135"/>
      <c r="AB110" s="135">
        <v>350</v>
      </c>
      <c r="AC110" s="135">
        <v>106</v>
      </c>
      <c r="AD110" s="135" t="s">
        <v>530</v>
      </c>
      <c r="AE110" s="135"/>
      <c r="AF110" s="138"/>
      <c r="AG110" s="135"/>
      <c r="AH110" s="135" t="s">
        <v>352</v>
      </c>
      <c r="AI110" s="135">
        <v>733</v>
      </c>
      <c r="AJ110" s="135"/>
      <c r="AK110" s="139"/>
      <c r="AL110" s="135"/>
      <c r="AM110" s="139"/>
      <c r="AN110" s="135"/>
      <c r="AO110" s="135"/>
      <c r="AP110" s="138"/>
      <c r="AQ110" s="135"/>
      <c r="AR110" s="135"/>
      <c r="AS110" s="135"/>
      <c r="AT110" s="135"/>
      <c r="AU110" s="135"/>
      <c r="AV110" s="135"/>
      <c r="AW110" s="135"/>
      <c r="AX110" s="136"/>
      <c r="AY110" s="140"/>
      <c r="AZ110" s="138"/>
      <c r="BA110" s="135">
        <v>800</v>
      </c>
      <c r="BB110" s="139" t="s">
        <v>531</v>
      </c>
      <c r="BC110" s="135"/>
      <c r="BD110" s="135"/>
      <c r="BE110" s="135"/>
      <c r="BF110" s="135"/>
      <c r="BG110" s="135"/>
      <c r="BH110" s="135"/>
      <c r="BI110" s="135"/>
      <c r="BJ110" s="138"/>
      <c r="BK110" s="135"/>
      <c r="BL110" s="135"/>
      <c r="BM110" s="135"/>
      <c r="BN110" s="135"/>
      <c r="BO110" s="135"/>
      <c r="BP110" s="135"/>
      <c r="BQ110" s="135"/>
      <c r="BR110" s="135"/>
      <c r="BS110" s="135"/>
      <c r="BT110" s="138"/>
      <c r="BU110" s="135">
        <v>800</v>
      </c>
      <c r="BV110" s="139" t="s">
        <v>531</v>
      </c>
      <c r="BW110" s="135"/>
      <c r="BX110" s="135"/>
      <c r="BY110" s="135"/>
      <c r="BZ110" s="135"/>
      <c r="CA110" s="135"/>
      <c r="CB110" s="135"/>
      <c r="CC110" s="135"/>
      <c r="CD110" s="757">
        <f>+SUM(CE110:CE111)</f>
        <v>6572</v>
      </c>
      <c r="CE110" s="142">
        <f t="shared" si="7"/>
        <v>4939</v>
      </c>
    </row>
    <row r="111" spans="1:83" s="410" customFormat="1" ht="14.25" customHeight="1" x14ac:dyDescent="0.4">
      <c r="A111" s="755"/>
      <c r="B111" s="756"/>
      <c r="C111" s="143"/>
      <c r="D111" s="143"/>
      <c r="E111" s="143"/>
      <c r="F111" s="143"/>
      <c r="G111" s="143"/>
      <c r="H111" s="144"/>
      <c r="I111" s="143"/>
      <c r="J111" s="147"/>
      <c r="K111" s="143"/>
      <c r="L111" s="144"/>
      <c r="M111" s="145"/>
      <c r="N111" s="143"/>
      <c r="O111" s="143"/>
      <c r="P111" s="143">
        <v>246</v>
      </c>
      <c r="Q111" s="143" t="s">
        <v>353</v>
      </c>
      <c r="R111" s="143">
        <v>760</v>
      </c>
      <c r="S111" s="143" t="s">
        <v>354</v>
      </c>
      <c r="T111" s="143"/>
      <c r="U111" s="143"/>
      <c r="V111" s="146"/>
      <c r="W111" s="143"/>
      <c r="X111" s="143"/>
      <c r="Y111" s="143"/>
      <c r="Z111" s="143"/>
      <c r="AA111" s="143"/>
      <c r="AB111" s="143" t="s">
        <v>525</v>
      </c>
      <c r="AC111" s="143"/>
      <c r="AD111" s="143"/>
      <c r="AE111" s="143"/>
      <c r="AF111" s="146"/>
      <c r="AG111" s="143"/>
      <c r="AH111" s="143"/>
      <c r="AI111" s="143"/>
      <c r="AJ111" s="143"/>
      <c r="AK111" s="143"/>
      <c r="AL111" s="143">
        <v>627</v>
      </c>
      <c r="AM111" s="147" t="s">
        <v>669</v>
      </c>
      <c r="AN111" s="143"/>
      <c r="AO111" s="143"/>
      <c r="AP111" s="146"/>
      <c r="AQ111" s="143"/>
      <c r="AR111" s="143"/>
      <c r="AS111" s="143"/>
      <c r="AT111" s="143"/>
      <c r="AU111" s="143"/>
      <c r="AV111" s="143"/>
      <c r="AW111" s="143"/>
      <c r="AX111" s="144"/>
      <c r="AY111" s="148"/>
      <c r="AZ111" s="146"/>
      <c r="BA111" s="143"/>
      <c r="BB111" s="143"/>
      <c r="BC111" s="143"/>
      <c r="BD111" s="143"/>
      <c r="BE111" s="143"/>
      <c r="BF111" s="143"/>
      <c r="BG111" s="143"/>
      <c r="BH111" s="143"/>
      <c r="BI111" s="143"/>
      <c r="BJ111" s="146"/>
      <c r="BK111" s="143"/>
      <c r="BL111" s="143"/>
      <c r="BM111" s="143"/>
      <c r="BN111" s="143"/>
      <c r="BO111" s="143"/>
      <c r="BP111" s="143"/>
      <c r="BQ111" s="143"/>
      <c r="BR111" s="143"/>
      <c r="BS111" s="143"/>
      <c r="BT111" s="146"/>
      <c r="BU111" s="143"/>
      <c r="BV111" s="143"/>
      <c r="BW111" s="143"/>
      <c r="BX111" s="143"/>
      <c r="BY111" s="143"/>
      <c r="BZ111" s="143"/>
      <c r="CA111" s="143"/>
      <c r="CB111" s="143"/>
      <c r="CC111" s="143"/>
      <c r="CD111" s="773"/>
      <c r="CE111" s="150">
        <f t="shared" si="7"/>
        <v>1633</v>
      </c>
    </row>
    <row r="112" spans="1:83" s="410" customFormat="1" ht="14.25" customHeight="1" x14ac:dyDescent="0.4">
      <c r="A112" s="759" t="s">
        <v>697</v>
      </c>
      <c r="B112" s="767"/>
      <c r="C112" s="95"/>
      <c r="D112" s="95"/>
      <c r="E112" s="95"/>
      <c r="F112" s="95"/>
      <c r="G112" s="95"/>
      <c r="H112" s="95"/>
      <c r="I112" s="95"/>
      <c r="J112" s="95"/>
      <c r="K112" s="95"/>
      <c r="L112" s="96"/>
      <c r="M112" s="97"/>
      <c r="N112" s="95"/>
      <c r="O112" s="108"/>
      <c r="P112" s="95"/>
      <c r="Q112" s="95"/>
      <c r="R112" s="95"/>
      <c r="S112" s="95"/>
      <c r="T112" s="95"/>
      <c r="U112" s="95"/>
      <c r="V112" s="98"/>
      <c r="W112" s="95"/>
      <c r="X112" s="95"/>
      <c r="Y112" s="95"/>
      <c r="Z112" s="95"/>
      <c r="AA112" s="95"/>
      <c r="AB112" s="95"/>
      <c r="AC112" s="108"/>
      <c r="AD112" s="95"/>
      <c r="AE112" s="95"/>
      <c r="AF112" s="98"/>
      <c r="AG112" s="95"/>
      <c r="AH112" s="95"/>
      <c r="AI112" s="95"/>
      <c r="AJ112" s="95"/>
      <c r="AK112" s="95"/>
      <c r="AL112" s="95"/>
      <c r="AM112" s="95"/>
      <c r="AN112" s="95"/>
      <c r="AO112" s="95"/>
      <c r="AP112" s="98"/>
      <c r="AQ112" s="95"/>
      <c r="AR112" s="95"/>
      <c r="AS112" s="95"/>
      <c r="AT112" s="95"/>
      <c r="AU112" s="95"/>
      <c r="AV112" s="95"/>
      <c r="AW112" s="95"/>
      <c r="AX112" s="96"/>
      <c r="AY112" s="99"/>
      <c r="AZ112" s="98"/>
      <c r="BA112" s="456" t="s">
        <v>821</v>
      </c>
      <c r="BB112" s="95"/>
      <c r="BC112" s="95"/>
      <c r="BD112" s="95"/>
      <c r="BE112" s="221"/>
      <c r="BF112" s="95"/>
      <c r="BG112" s="95"/>
      <c r="BH112" s="95"/>
      <c r="BI112" s="95"/>
      <c r="BJ112" s="98"/>
      <c r="BK112" s="95"/>
      <c r="BL112" s="95"/>
      <c r="BM112" s="95"/>
      <c r="BN112" s="95"/>
      <c r="BO112" s="95"/>
      <c r="BP112" s="95"/>
      <c r="BQ112" s="108"/>
      <c r="BR112" s="95"/>
      <c r="BS112" s="95"/>
      <c r="BT112" s="98"/>
      <c r="BU112" s="95"/>
      <c r="BV112" s="95"/>
      <c r="BW112" s="95"/>
      <c r="BX112" s="95"/>
      <c r="BY112" s="95"/>
      <c r="BZ112" s="95"/>
      <c r="CA112" s="95"/>
      <c r="CB112" s="95"/>
      <c r="CC112" s="95"/>
      <c r="CD112" s="101">
        <f t="shared" ref="CD112:CD121" si="8">SUM(C112:CC112)</f>
        <v>0</v>
      </c>
      <c r="CE112" s="101">
        <f t="shared" si="7"/>
        <v>0</v>
      </c>
    </row>
    <row r="113" spans="1:83" s="410" customFormat="1" ht="14.25" customHeight="1" x14ac:dyDescent="0.4">
      <c r="A113" s="759" t="s">
        <v>355</v>
      </c>
      <c r="B113" s="767"/>
      <c r="C113" s="95"/>
      <c r="D113" s="95"/>
      <c r="E113" s="95"/>
      <c r="F113" s="95"/>
      <c r="G113" s="95"/>
      <c r="H113" s="95"/>
      <c r="I113" s="95"/>
      <c r="J113" s="95"/>
      <c r="K113" s="95"/>
      <c r="L113" s="96"/>
      <c r="M113" s="97"/>
      <c r="N113" s="95">
        <v>66</v>
      </c>
      <c r="O113" s="108" t="s">
        <v>356</v>
      </c>
      <c r="P113" s="95"/>
      <c r="Q113" s="95"/>
      <c r="R113" s="95"/>
      <c r="S113" s="95"/>
      <c r="T113" s="95"/>
      <c r="U113" s="95"/>
      <c r="V113" s="98"/>
      <c r="W113" s="95"/>
      <c r="X113" s="95"/>
      <c r="Y113" s="95"/>
      <c r="Z113" s="95" t="s">
        <v>357</v>
      </c>
      <c r="AA113" s="95">
        <v>17</v>
      </c>
      <c r="AB113" s="95">
        <v>2110</v>
      </c>
      <c r="AC113" s="108" t="s">
        <v>358</v>
      </c>
      <c r="AD113" s="95"/>
      <c r="AE113" s="95"/>
      <c r="AF113" s="98"/>
      <c r="AG113" s="95"/>
      <c r="AH113" s="95"/>
      <c r="AI113" s="95"/>
      <c r="AJ113" s="95"/>
      <c r="AK113" s="95"/>
      <c r="AL113" s="95"/>
      <c r="AM113" s="95"/>
      <c r="AN113" s="95"/>
      <c r="AO113" s="95"/>
      <c r="AP113" s="98"/>
      <c r="AQ113" s="95"/>
      <c r="AR113" s="95"/>
      <c r="AS113" s="95"/>
      <c r="AT113" s="95"/>
      <c r="AU113" s="95"/>
      <c r="AV113" s="95"/>
      <c r="AW113" s="95"/>
      <c r="AX113" s="96"/>
      <c r="AY113" s="99"/>
      <c r="AZ113" s="98"/>
      <c r="BA113" s="95"/>
      <c r="BB113" s="95"/>
      <c r="BC113" s="95"/>
      <c r="BD113" s="95"/>
      <c r="BE113" s="108" t="s">
        <v>360</v>
      </c>
      <c r="BF113" s="95"/>
      <c r="BG113" s="95"/>
      <c r="BH113" s="95"/>
      <c r="BI113" s="95"/>
      <c r="BJ113" s="98"/>
      <c r="BK113" s="95"/>
      <c r="BL113" s="95"/>
      <c r="BM113" s="95"/>
      <c r="BN113" s="95"/>
      <c r="BO113" s="95"/>
      <c r="BP113" s="95"/>
      <c r="BQ113" s="108" t="s">
        <v>360</v>
      </c>
      <c r="BR113" s="95"/>
      <c r="BS113" s="95"/>
      <c r="BT113" s="98"/>
      <c r="BU113" s="95"/>
      <c r="BV113" s="95"/>
      <c r="BW113" s="95"/>
      <c r="BX113" s="95"/>
      <c r="BY113" s="95"/>
      <c r="BZ113" s="95"/>
      <c r="CA113" s="95"/>
      <c r="CB113" s="95"/>
      <c r="CC113" s="95" t="s">
        <v>532</v>
      </c>
      <c r="CD113" s="101">
        <f t="shared" si="8"/>
        <v>2193</v>
      </c>
      <c r="CE113" s="101">
        <f t="shared" si="7"/>
        <v>2193</v>
      </c>
    </row>
    <row r="114" spans="1:83" s="410" customFormat="1" ht="14.25" customHeight="1" x14ac:dyDescent="0.4">
      <c r="A114" s="781" t="s">
        <v>608</v>
      </c>
      <c r="B114" s="782"/>
      <c r="C114" s="95"/>
      <c r="D114" s="95"/>
      <c r="E114" s="95"/>
      <c r="F114" s="95"/>
      <c r="G114" s="95"/>
      <c r="H114" s="95"/>
      <c r="I114" s="95"/>
      <c r="J114" s="95"/>
      <c r="K114" s="95"/>
      <c r="L114" s="96"/>
      <c r="M114" s="97"/>
      <c r="N114" s="95"/>
      <c r="O114" s="95"/>
      <c r="P114" s="95"/>
      <c r="Q114" s="95"/>
      <c r="R114" s="95"/>
      <c r="S114" s="95"/>
      <c r="T114" s="95"/>
      <c r="U114" s="95"/>
      <c r="V114" s="98"/>
      <c r="W114" s="95"/>
      <c r="X114" s="95"/>
      <c r="Y114" s="95"/>
      <c r="Z114" s="95"/>
      <c r="AA114" s="95"/>
      <c r="AB114" s="95"/>
      <c r="AC114" s="95"/>
      <c r="AD114" s="95"/>
      <c r="AE114" s="95"/>
      <c r="AF114" s="98"/>
      <c r="AG114" s="95"/>
      <c r="AH114" s="95" t="s">
        <v>590</v>
      </c>
      <c r="AI114" s="95">
        <v>748</v>
      </c>
      <c r="AJ114" s="108"/>
      <c r="AK114" s="95"/>
      <c r="AL114" s="95"/>
      <c r="AM114" s="95"/>
      <c r="AN114" s="95"/>
      <c r="AO114" s="95"/>
      <c r="AP114" s="98"/>
      <c r="AQ114" s="95"/>
      <c r="AR114" s="95"/>
      <c r="AS114" s="95"/>
      <c r="AT114" s="95"/>
      <c r="AU114" s="95"/>
      <c r="AV114" s="95"/>
      <c r="AW114" s="95"/>
      <c r="AX114" s="96"/>
      <c r="AY114" s="99">
        <v>3000</v>
      </c>
      <c r="AZ114" s="98" t="s">
        <v>696</v>
      </c>
      <c r="BA114" s="95"/>
      <c r="BB114" s="95"/>
      <c r="BC114" s="95"/>
      <c r="BD114" s="95"/>
      <c r="BE114" s="95"/>
      <c r="BF114" s="95"/>
      <c r="BG114" s="95"/>
      <c r="BH114" s="95"/>
      <c r="BI114" s="95"/>
      <c r="BJ114" s="98"/>
      <c r="BK114" s="95"/>
      <c r="BL114" s="95"/>
      <c r="BM114" s="95"/>
      <c r="BN114" s="95"/>
      <c r="BO114" s="95"/>
      <c r="BP114" s="95"/>
      <c r="BQ114" s="95"/>
      <c r="BR114" s="95"/>
      <c r="BS114" s="95"/>
      <c r="BT114" s="98"/>
      <c r="BU114" s="95"/>
      <c r="BV114" s="95"/>
      <c r="BW114" s="95"/>
      <c r="BX114" s="95"/>
      <c r="BY114" s="95"/>
      <c r="BZ114" s="95"/>
      <c r="CA114" s="95"/>
      <c r="CB114" s="95"/>
      <c r="CC114" s="95"/>
      <c r="CD114" s="101">
        <f t="shared" si="8"/>
        <v>3748</v>
      </c>
      <c r="CE114" s="101">
        <f t="shared" si="7"/>
        <v>3748</v>
      </c>
    </row>
    <row r="115" spans="1:83" s="410" customFormat="1" ht="14.25" customHeight="1" thickBot="1" x14ac:dyDescent="0.45">
      <c r="A115" s="783"/>
      <c r="B115" s="784"/>
      <c r="C115" s="116"/>
      <c r="D115" s="116"/>
      <c r="E115" s="116"/>
      <c r="F115" s="116"/>
      <c r="G115" s="116"/>
      <c r="H115" s="116"/>
      <c r="I115" s="116"/>
      <c r="J115" s="116"/>
      <c r="K115" s="116"/>
      <c r="L115" s="167"/>
      <c r="M115" s="110"/>
      <c r="N115" s="116"/>
      <c r="O115" s="116"/>
      <c r="P115" s="116"/>
      <c r="Q115" s="116"/>
      <c r="R115" s="116"/>
      <c r="S115" s="116"/>
      <c r="T115" s="116"/>
      <c r="U115" s="116"/>
      <c r="V115" s="114"/>
      <c r="W115" s="115"/>
      <c r="X115" s="116"/>
      <c r="Y115" s="116"/>
      <c r="Z115" s="116" t="s">
        <v>362</v>
      </c>
      <c r="AA115" s="116">
        <v>738</v>
      </c>
      <c r="AB115" s="116"/>
      <c r="AC115" s="115"/>
      <c r="AD115" s="116"/>
      <c r="AE115" s="116"/>
      <c r="AF115" s="114"/>
      <c r="AG115" s="116"/>
      <c r="AH115" s="116" t="s">
        <v>662</v>
      </c>
      <c r="AI115" s="116">
        <v>747</v>
      </c>
      <c r="AJ115" s="116"/>
      <c r="AK115" s="116">
        <v>2044</v>
      </c>
      <c r="AL115" s="222" t="s">
        <v>636</v>
      </c>
      <c r="AM115" s="116"/>
      <c r="AN115" s="116"/>
      <c r="AO115" s="116"/>
      <c r="AP115" s="114"/>
      <c r="AQ115" s="116"/>
      <c r="AR115" s="116"/>
      <c r="AS115" s="115"/>
      <c r="AT115" s="116"/>
      <c r="AU115" s="116"/>
      <c r="AV115" s="115"/>
      <c r="AW115" s="116"/>
      <c r="AX115" s="167" t="s">
        <v>363</v>
      </c>
      <c r="AY115" s="118">
        <v>1500</v>
      </c>
      <c r="AZ115" s="114">
        <v>1500</v>
      </c>
      <c r="BA115" s="116">
        <v>1500</v>
      </c>
      <c r="BB115" s="116">
        <v>1500</v>
      </c>
      <c r="BC115" s="116">
        <v>1500</v>
      </c>
      <c r="BD115" s="116">
        <v>1500</v>
      </c>
      <c r="BE115" s="116">
        <v>1500</v>
      </c>
      <c r="BF115" s="116">
        <v>1500</v>
      </c>
      <c r="BG115" s="116">
        <v>1500</v>
      </c>
      <c r="BH115" s="116">
        <v>1500</v>
      </c>
      <c r="BI115" s="116">
        <v>1500</v>
      </c>
      <c r="BJ115" s="114">
        <v>1500</v>
      </c>
      <c r="BK115" s="116">
        <v>1500</v>
      </c>
      <c r="BL115" s="116">
        <v>1500</v>
      </c>
      <c r="BM115" s="116">
        <v>1500</v>
      </c>
      <c r="BN115" s="116">
        <v>1500</v>
      </c>
      <c r="BO115" s="116">
        <v>1500</v>
      </c>
      <c r="BP115" s="116">
        <v>1500</v>
      </c>
      <c r="BQ115" s="116">
        <v>1500</v>
      </c>
      <c r="BR115" s="116">
        <v>1500</v>
      </c>
      <c r="BS115" s="116">
        <v>1500</v>
      </c>
      <c r="BT115" s="114">
        <v>1500</v>
      </c>
      <c r="BU115" s="116">
        <v>1500</v>
      </c>
      <c r="BV115" s="116">
        <v>1500</v>
      </c>
      <c r="BW115" s="116">
        <v>1500</v>
      </c>
      <c r="BX115" s="116">
        <v>1500</v>
      </c>
      <c r="BY115" s="116">
        <v>1500</v>
      </c>
      <c r="BZ115" s="116">
        <v>1500</v>
      </c>
      <c r="CA115" s="116">
        <v>1500</v>
      </c>
      <c r="CB115" s="116">
        <v>1500</v>
      </c>
      <c r="CC115" s="116">
        <v>1500</v>
      </c>
      <c r="CD115" s="119">
        <f t="shared" si="8"/>
        <v>50029</v>
      </c>
      <c r="CE115" s="119">
        <f t="shared" si="7"/>
        <v>50029</v>
      </c>
    </row>
    <row r="116" spans="1:83" s="410" customFormat="1" ht="14.25" customHeight="1" x14ac:dyDescent="0.4">
      <c r="A116" s="779" t="s">
        <v>364</v>
      </c>
      <c r="B116" s="780"/>
      <c r="C116" s="173"/>
      <c r="D116" s="173"/>
      <c r="E116" s="173"/>
      <c r="F116" s="173"/>
      <c r="G116" s="173"/>
      <c r="H116" s="173"/>
      <c r="I116" s="173"/>
      <c r="J116" s="173"/>
      <c r="K116" s="173"/>
      <c r="L116" s="174"/>
      <c r="M116" s="175"/>
      <c r="N116" s="173"/>
      <c r="O116" s="173"/>
      <c r="P116" s="173"/>
      <c r="Q116" s="173"/>
      <c r="R116" s="173"/>
      <c r="S116" s="173"/>
      <c r="T116" s="173"/>
      <c r="U116" s="173"/>
      <c r="V116" s="176"/>
      <c r="W116" s="173"/>
      <c r="X116" s="173"/>
      <c r="Y116" s="173"/>
      <c r="Z116" s="173"/>
      <c r="AA116" s="173"/>
      <c r="AB116" s="173"/>
      <c r="AC116" s="173"/>
      <c r="AD116" s="173"/>
      <c r="AE116" s="173"/>
      <c r="AF116" s="176"/>
      <c r="AG116" s="173"/>
      <c r="AH116" s="173"/>
      <c r="AI116" s="173"/>
      <c r="AJ116" s="173"/>
      <c r="AK116" s="173"/>
      <c r="AL116" s="173"/>
      <c r="AM116" s="173"/>
      <c r="AN116" s="173"/>
      <c r="AO116" s="173"/>
      <c r="AP116" s="176"/>
      <c r="AQ116" s="173"/>
      <c r="AR116" s="173"/>
      <c r="AS116" s="173"/>
      <c r="AT116" s="173"/>
      <c r="AU116" s="173"/>
      <c r="AV116" s="173"/>
      <c r="AW116" s="173"/>
      <c r="AX116" s="174"/>
      <c r="AY116" s="223"/>
      <c r="AZ116" s="176"/>
      <c r="BA116" s="173"/>
      <c r="BB116" s="173"/>
      <c r="BC116" s="173"/>
      <c r="BD116" s="173"/>
      <c r="BE116" s="173"/>
      <c r="BF116" s="173"/>
      <c r="BG116" s="173"/>
      <c r="BH116" s="173"/>
      <c r="BI116" s="173"/>
      <c r="BJ116" s="176"/>
      <c r="BK116" s="173"/>
      <c r="BL116" s="173"/>
      <c r="BM116" s="173"/>
      <c r="BN116" s="173"/>
      <c r="BO116" s="173"/>
      <c r="BP116" s="173"/>
      <c r="BQ116" s="173"/>
      <c r="BR116" s="173"/>
      <c r="BS116" s="173"/>
      <c r="BT116" s="176"/>
      <c r="BU116" s="173"/>
      <c r="BV116" s="173"/>
      <c r="BW116" s="173"/>
      <c r="BX116" s="173"/>
      <c r="BY116" s="173"/>
      <c r="BZ116" s="173"/>
      <c r="CA116" s="173"/>
      <c r="CB116" s="173"/>
      <c r="CC116" s="173"/>
      <c r="CD116" s="178">
        <f t="shared" si="8"/>
        <v>0</v>
      </c>
      <c r="CE116" s="178">
        <f>SUM(D116:CD116)</f>
        <v>0</v>
      </c>
    </row>
    <row r="117" spans="1:83" s="410" customFormat="1" ht="14.25" customHeight="1" x14ac:dyDescent="0.4">
      <c r="A117" s="759" t="s">
        <v>365</v>
      </c>
      <c r="B117" s="767"/>
      <c r="C117" s="95"/>
      <c r="D117" s="95"/>
      <c r="E117" s="95"/>
      <c r="F117" s="95"/>
      <c r="G117" s="95"/>
      <c r="H117" s="95"/>
      <c r="I117" s="95"/>
      <c r="J117" s="95"/>
      <c r="K117" s="95"/>
      <c r="L117" s="96"/>
      <c r="M117" s="97"/>
      <c r="N117" s="95">
        <v>446</v>
      </c>
      <c r="O117" s="108" t="s">
        <v>366</v>
      </c>
      <c r="P117" s="95"/>
      <c r="Q117" s="95"/>
      <c r="R117" s="95"/>
      <c r="S117" s="95"/>
      <c r="T117" s="95"/>
      <c r="U117" s="95"/>
      <c r="V117" s="98"/>
      <c r="W117" s="95">
        <v>247</v>
      </c>
      <c r="X117" s="95">
        <v>1765</v>
      </c>
      <c r="Y117" s="95">
        <v>89</v>
      </c>
      <c r="Z117" s="95"/>
      <c r="AA117" s="95">
        <v>696</v>
      </c>
      <c r="AB117" s="95">
        <v>1592</v>
      </c>
      <c r="AC117" s="95"/>
      <c r="AD117" s="95">
        <v>395</v>
      </c>
      <c r="AE117" s="95">
        <v>505</v>
      </c>
      <c r="AF117" s="98">
        <v>366</v>
      </c>
      <c r="AG117" s="95">
        <v>729</v>
      </c>
      <c r="AH117" s="95">
        <v>493</v>
      </c>
      <c r="AI117" s="95">
        <v>465</v>
      </c>
      <c r="AJ117" s="95">
        <v>93</v>
      </c>
      <c r="AK117" s="95">
        <v>854</v>
      </c>
      <c r="AL117" s="95">
        <v>495</v>
      </c>
      <c r="AM117" s="95"/>
      <c r="AN117" s="95"/>
      <c r="AO117" s="95"/>
      <c r="AP117" s="98">
        <v>100</v>
      </c>
      <c r="AQ117" s="95">
        <v>321</v>
      </c>
      <c r="AR117" s="95">
        <v>513</v>
      </c>
      <c r="AS117" s="95">
        <v>132</v>
      </c>
      <c r="AT117" s="95"/>
      <c r="AU117" s="95">
        <v>1910</v>
      </c>
      <c r="AV117" s="95">
        <v>1518</v>
      </c>
      <c r="AW117" s="95">
        <v>1429</v>
      </c>
      <c r="AX117" s="96">
        <v>3226</v>
      </c>
      <c r="AY117" s="99">
        <v>1600</v>
      </c>
      <c r="AZ117" s="98">
        <v>1600</v>
      </c>
      <c r="BA117" s="95">
        <v>1600</v>
      </c>
      <c r="BB117" s="95">
        <v>1600</v>
      </c>
      <c r="BC117" s="95">
        <v>2000</v>
      </c>
      <c r="BD117" s="95">
        <v>2000</v>
      </c>
      <c r="BE117" s="95">
        <v>2000</v>
      </c>
      <c r="BF117" s="95">
        <v>2000</v>
      </c>
      <c r="BG117" s="95">
        <v>2000</v>
      </c>
      <c r="BH117" s="95">
        <v>2000</v>
      </c>
      <c r="BI117" s="95">
        <v>2000</v>
      </c>
      <c r="BJ117" s="98">
        <v>2000</v>
      </c>
      <c r="BK117" s="95">
        <v>2000</v>
      </c>
      <c r="BL117" s="95">
        <v>2000</v>
      </c>
      <c r="BM117" s="95">
        <v>2000</v>
      </c>
      <c r="BN117" s="95">
        <v>2000</v>
      </c>
      <c r="BO117" s="95">
        <v>2000</v>
      </c>
      <c r="BP117" s="95">
        <v>2000</v>
      </c>
      <c r="BQ117" s="95">
        <v>2000</v>
      </c>
      <c r="BR117" s="95">
        <v>2000</v>
      </c>
      <c r="BS117" s="95">
        <v>2000</v>
      </c>
      <c r="BT117" s="95">
        <v>2000</v>
      </c>
      <c r="BU117" s="95">
        <v>2000</v>
      </c>
      <c r="BV117" s="95">
        <v>2000</v>
      </c>
      <c r="BW117" s="95">
        <v>2000</v>
      </c>
      <c r="BX117" s="95">
        <v>2000</v>
      </c>
      <c r="BY117" s="95">
        <v>2000</v>
      </c>
      <c r="BZ117" s="95">
        <v>2000</v>
      </c>
      <c r="CA117" s="95">
        <v>2000</v>
      </c>
      <c r="CB117" s="95">
        <v>2000</v>
      </c>
      <c r="CC117" s="95">
        <v>2000</v>
      </c>
      <c r="CD117" s="101">
        <f t="shared" si="8"/>
        <v>78779</v>
      </c>
      <c r="CE117" s="101">
        <f>SUM($D117:$CC117)</f>
        <v>78779</v>
      </c>
    </row>
    <row r="118" spans="1:83" s="410" customFormat="1" ht="14.25" customHeight="1" x14ac:dyDescent="0.4">
      <c r="A118" s="785" t="s">
        <v>202</v>
      </c>
      <c r="B118" s="786"/>
      <c r="C118" s="95"/>
      <c r="D118" s="95"/>
      <c r="E118" s="95"/>
      <c r="F118" s="95"/>
      <c r="G118" s="95"/>
      <c r="H118" s="95"/>
      <c r="I118" s="95"/>
      <c r="J118" s="95"/>
      <c r="K118" s="95"/>
      <c r="L118" s="96"/>
      <c r="M118" s="217"/>
      <c r="N118" s="95"/>
      <c r="O118" s="95"/>
      <c r="P118" s="95"/>
      <c r="Q118" s="95"/>
      <c r="R118" s="95"/>
      <c r="S118" s="95"/>
      <c r="T118" s="95"/>
      <c r="U118" s="95"/>
      <c r="V118" s="98"/>
      <c r="W118" s="95"/>
      <c r="X118" s="108" t="s">
        <v>367</v>
      </c>
      <c r="Y118" s="108"/>
      <c r="Z118" s="108"/>
      <c r="AA118" s="95" t="s">
        <v>368</v>
      </c>
      <c r="AB118" s="108" t="s">
        <v>369</v>
      </c>
      <c r="AC118" s="108"/>
      <c r="AD118" s="95"/>
      <c r="AE118" s="95"/>
      <c r="AF118" s="98"/>
      <c r="AG118" s="95"/>
      <c r="AH118" s="95"/>
      <c r="AI118" s="95"/>
      <c r="AJ118" s="95"/>
      <c r="AK118" s="95"/>
      <c r="AL118" s="95"/>
      <c r="AM118" s="95"/>
      <c r="AN118" s="95"/>
      <c r="AO118" s="95"/>
      <c r="AP118" s="98"/>
      <c r="AQ118" s="95"/>
      <c r="AR118" s="95"/>
      <c r="AS118" s="95"/>
      <c r="AT118" s="95"/>
      <c r="AU118" s="95"/>
      <c r="AV118" s="95"/>
      <c r="AW118" s="95"/>
      <c r="AX118" s="96"/>
      <c r="AY118" s="109" t="s">
        <v>589</v>
      </c>
      <c r="AZ118" s="98"/>
      <c r="BA118" s="95"/>
      <c r="BB118" s="95"/>
      <c r="BC118" s="108" t="s">
        <v>370</v>
      </c>
      <c r="BD118" s="95"/>
      <c r="BE118" s="95"/>
      <c r="BF118" s="95"/>
      <c r="BG118" s="95"/>
      <c r="BH118" s="95"/>
      <c r="BI118" s="95"/>
      <c r="BJ118" s="98"/>
      <c r="BK118" s="95"/>
      <c r="BL118" s="95"/>
      <c r="BM118" s="95"/>
      <c r="BN118" s="95"/>
      <c r="BO118" s="95"/>
      <c r="BP118" s="95"/>
      <c r="BQ118" s="95"/>
      <c r="BR118" s="95"/>
      <c r="BS118" s="95"/>
      <c r="BT118" s="98"/>
      <c r="BU118" s="95"/>
      <c r="BV118" s="95"/>
      <c r="BW118" s="95"/>
      <c r="BX118" s="95"/>
      <c r="BY118" s="95"/>
      <c r="BZ118" s="95"/>
      <c r="CA118" s="95"/>
      <c r="CB118" s="95"/>
      <c r="CC118" s="95"/>
      <c r="CD118" s="101">
        <f t="shared" si="8"/>
        <v>0</v>
      </c>
      <c r="CE118" s="101">
        <f>SUM(D118:CD118)</f>
        <v>0</v>
      </c>
    </row>
    <row r="119" spans="1:83" s="410" customFormat="1" ht="14.25" customHeight="1" thickBot="1" x14ac:dyDescent="0.45">
      <c r="A119" s="787" t="s">
        <v>371</v>
      </c>
      <c r="B119" s="788"/>
      <c r="C119" s="224"/>
      <c r="D119" s="224"/>
      <c r="E119" s="224"/>
      <c r="F119" s="224"/>
      <c r="G119" s="224"/>
      <c r="H119" s="224"/>
      <c r="I119" s="224"/>
      <c r="J119" s="224"/>
      <c r="K119" s="224"/>
      <c r="L119" s="225"/>
      <c r="M119" s="226"/>
      <c r="N119" s="224"/>
      <c r="O119" s="224"/>
      <c r="P119" s="224"/>
      <c r="Q119" s="224"/>
      <c r="R119" s="224"/>
      <c r="S119" s="224"/>
      <c r="T119" s="224"/>
      <c r="U119" s="224"/>
      <c r="V119" s="227"/>
      <c r="W119" s="224"/>
      <c r="X119" s="228"/>
      <c r="Y119" s="224"/>
      <c r="Z119" s="224"/>
      <c r="AA119" s="224"/>
      <c r="AB119" s="224">
        <v>179</v>
      </c>
      <c r="AC119" s="228" t="s">
        <v>372</v>
      </c>
      <c r="AD119" s="224"/>
      <c r="AE119" s="224"/>
      <c r="AF119" s="227"/>
      <c r="AG119" s="224"/>
      <c r="AH119" s="224" t="s">
        <v>373</v>
      </c>
      <c r="AI119" s="224">
        <v>282</v>
      </c>
      <c r="AJ119" s="224"/>
      <c r="AK119" s="224"/>
      <c r="AL119" s="229"/>
      <c r="AM119" s="230"/>
      <c r="AN119" s="224"/>
      <c r="AO119" s="224"/>
      <c r="AP119" s="227"/>
      <c r="AQ119" s="224"/>
      <c r="AR119" s="224"/>
      <c r="AS119" s="224"/>
      <c r="AT119" s="224">
        <v>3101</v>
      </c>
      <c r="AU119" s="228" t="s">
        <v>374</v>
      </c>
      <c r="AV119" s="224"/>
      <c r="AW119" s="228"/>
      <c r="AX119" s="225"/>
      <c r="AY119" s="231"/>
      <c r="AZ119" s="227"/>
      <c r="BA119" s="224"/>
      <c r="BB119" s="228"/>
      <c r="BC119" s="224">
        <v>300</v>
      </c>
      <c r="BD119" s="228" t="s">
        <v>375</v>
      </c>
      <c r="BE119" s="224"/>
      <c r="BF119" s="224"/>
      <c r="BG119" s="224"/>
      <c r="BH119" s="224"/>
      <c r="BI119" s="224"/>
      <c r="BJ119" s="227"/>
      <c r="BK119" s="224"/>
      <c r="BL119" s="224"/>
      <c r="BM119" s="224"/>
      <c r="BN119" s="224"/>
      <c r="BO119" s="224"/>
      <c r="BP119" s="224"/>
      <c r="BQ119" s="224"/>
      <c r="BR119" s="224"/>
      <c r="BS119" s="224"/>
      <c r="BT119" s="227"/>
      <c r="BU119" s="224"/>
      <c r="BV119" s="228"/>
      <c r="BW119" s="224">
        <v>300</v>
      </c>
      <c r="BX119" s="228" t="s">
        <v>375</v>
      </c>
      <c r="BY119" s="224"/>
      <c r="BZ119" s="224"/>
      <c r="CA119" s="228" t="s">
        <v>375</v>
      </c>
      <c r="CB119" s="224"/>
      <c r="CC119" s="224"/>
      <c r="CD119" s="232">
        <f t="shared" si="8"/>
        <v>4162</v>
      </c>
      <c r="CE119" s="232">
        <f>SUM($D119:$CC119)</f>
        <v>4162</v>
      </c>
    </row>
    <row r="120" spans="1:83" s="410" customFormat="1" ht="14.25" customHeight="1" x14ac:dyDescent="0.4">
      <c r="A120" s="776" t="s">
        <v>376</v>
      </c>
      <c r="B120" s="777"/>
      <c r="C120" s="128"/>
      <c r="D120" s="128"/>
      <c r="E120" s="128"/>
      <c r="F120" s="128"/>
      <c r="G120" s="128"/>
      <c r="H120" s="128"/>
      <c r="I120" s="128"/>
      <c r="J120" s="128"/>
      <c r="K120" s="128"/>
      <c r="L120" s="129"/>
      <c r="M120" s="130"/>
      <c r="N120" s="128"/>
      <c r="O120" s="128"/>
      <c r="P120" s="128"/>
      <c r="Q120" s="128"/>
      <c r="R120" s="128"/>
      <c r="S120" s="128"/>
      <c r="T120" s="128"/>
      <c r="U120" s="128"/>
      <c r="V120" s="132"/>
      <c r="W120" s="128"/>
      <c r="X120" s="128"/>
      <c r="Y120" s="128"/>
      <c r="Z120" s="128"/>
      <c r="AA120" s="128"/>
      <c r="AB120" s="128"/>
      <c r="AC120" s="128"/>
      <c r="AD120" s="128"/>
      <c r="AE120" s="128"/>
      <c r="AF120" s="132"/>
      <c r="AG120" s="131" t="s">
        <v>592</v>
      </c>
      <c r="AH120" s="128"/>
      <c r="AI120" s="128"/>
      <c r="AJ120" s="128"/>
      <c r="AK120" s="128"/>
      <c r="AL120" s="128"/>
      <c r="AM120" s="128"/>
      <c r="AN120" s="128"/>
      <c r="AO120" s="128"/>
      <c r="AP120" s="132"/>
      <c r="AQ120" s="128"/>
      <c r="AR120" s="128"/>
      <c r="AS120" s="128"/>
      <c r="AT120" s="128"/>
      <c r="AU120" s="128"/>
      <c r="AV120" s="128"/>
      <c r="AW120" s="128"/>
      <c r="AX120" s="129"/>
      <c r="AY120" s="153"/>
      <c r="AZ120" s="132"/>
      <c r="BA120" s="128"/>
      <c r="BB120" s="128"/>
      <c r="BC120" s="128"/>
      <c r="BD120" s="128"/>
      <c r="BE120" s="128"/>
      <c r="BF120" s="128"/>
      <c r="BG120" s="128"/>
      <c r="BH120" s="128"/>
      <c r="BI120" s="128"/>
      <c r="BJ120" s="132"/>
      <c r="BK120" s="128"/>
      <c r="BL120" s="128"/>
      <c r="BM120" s="128"/>
      <c r="BN120" s="128"/>
      <c r="BO120" s="128"/>
      <c r="BP120" s="128"/>
      <c r="BQ120" s="128"/>
      <c r="BR120" s="128"/>
      <c r="BS120" s="128"/>
      <c r="BT120" s="132"/>
      <c r="BU120" s="128"/>
      <c r="BV120" s="128"/>
      <c r="BW120" s="128"/>
      <c r="BX120" s="128"/>
      <c r="BY120" s="128"/>
      <c r="BZ120" s="128"/>
      <c r="CA120" s="128"/>
      <c r="CB120" s="128"/>
      <c r="CC120" s="128"/>
      <c r="CD120" s="101">
        <f t="shared" si="8"/>
        <v>0</v>
      </c>
      <c r="CE120" s="101">
        <f>SUM($D120:$CC120)</f>
        <v>0</v>
      </c>
    </row>
    <row r="121" spans="1:83" s="410" customFormat="1" ht="14.25" customHeight="1" x14ac:dyDescent="0.4">
      <c r="A121" s="751" t="s">
        <v>377</v>
      </c>
      <c r="B121" s="752"/>
      <c r="C121" s="135"/>
      <c r="D121" s="135"/>
      <c r="E121" s="135"/>
      <c r="F121" s="135"/>
      <c r="G121" s="135"/>
      <c r="H121" s="135"/>
      <c r="I121" s="135"/>
      <c r="J121" s="135"/>
      <c r="K121" s="135"/>
      <c r="L121" s="136"/>
      <c r="M121" s="137"/>
      <c r="N121" s="135">
        <v>740</v>
      </c>
      <c r="O121" s="135" t="s">
        <v>593</v>
      </c>
      <c r="P121" s="135"/>
      <c r="Q121" s="135"/>
      <c r="R121" s="135"/>
      <c r="S121" s="135"/>
      <c r="T121" s="135"/>
      <c r="U121" s="135"/>
      <c r="V121" s="138"/>
      <c r="W121" s="135"/>
      <c r="X121" s="135">
        <v>216</v>
      </c>
      <c r="Y121" s="139"/>
      <c r="Z121" s="135"/>
      <c r="AA121" s="135"/>
      <c r="AB121" s="135"/>
      <c r="AC121" s="135"/>
      <c r="AD121" s="135">
        <v>620</v>
      </c>
      <c r="AE121" s="135"/>
      <c r="AF121" s="138">
        <v>860</v>
      </c>
      <c r="AG121" s="135">
        <v>128</v>
      </c>
      <c r="AH121" s="135">
        <v>121</v>
      </c>
      <c r="AI121" s="135">
        <v>47</v>
      </c>
      <c r="AJ121" s="139" t="s">
        <v>659</v>
      </c>
      <c r="AK121" s="135"/>
      <c r="AL121" s="135"/>
      <c r="AM121" s="135"/>
      <c r="AN121" s="135"/>
      <c r="AO121" s="139" t="s">
        <v>627</v>
      </c>
      <c r="AP121" s="138"/>
      <c r="AQ121" s="135"/>
      <c r="AR121" s="135"/>
      <c r="AS121" s="135"/>
      <c r="AT121" s="135"/>
      <c r="AU121" s="135"/>
      <c r="AV121" s="135"/>
      <c r="AW121" s="135">
        <v>254</v>
      </c>
      <c r="AX121" s="557">
        <v>2618</v>
      </c>
      <c r="AY121" s="558" t="s">
        <v>378</v>
      </c>
      <c r="AZ121" s="138"/>
      <c r="BA121" s="135"/>
      <c r="BB121" s="135"/>
      <c r="BC121" s="135"/>
      <c r="BD121" s="135"/>
      <c r="BE121" s="135"/>
      <c r="BF121" s="135"/>
      <c r="BG121" s="135"/>
      <c r="BH121" s="135" t="s">
        <v>594</v>
      </c>
      <c r="BI121" s="135"/>
      <c r="BJ121" s="138"/>
      <c r="BK121" s="135"/>
      <c r="BL121" s="135"/>
      <c r="BM121" s="135"/>
      <c r="BN121" s="135"/>
      <c r="BO121" s="135"/>
      <c r="BP121" s="135"/>
      <c r="BQ121" s="135"/>
      <c r="BR121" s="135" t="s">
        <v>594</v>
      </c>
      <c r="BS121" s="135"/>
      <c r="BT121" s="138"/>
      <c r="BU121" s="135"/>
      <c r="BV121" s="135"/>
      <c r="BW121" s="135"/>
      <c r="BX121" s="135"/>
      <c r="BY121" s="135"/>
      <c r="BZ121" s="135"/>
      <c r="CA121" s="135"/>
      <c r="CB121" s="135" t="s">
        <v>594</v>
      </c>
      <c r="CC121" s="135"/>
      <c r="CD121" s="757">
        <f t="shared" si="8"/>
        <v>5604</v>
      </c>
      <c r="CE121" s="757">
        <f>SUM($D121:$CC121)</f>
        <v>5604</v>
      </c>
    </row>
    <row r="122" spans="1:83" s="410" customFormat="1" ht="14.25" customHeight="1" thickBot="1" x14ac:dyDescent="0.45">
      <c r="A122" s="753"/>
      <c r="B122" s="754"/>
      <c r="C122" s="233"/>
      <c r="D122" s="233"/>
      <c r="E122" s="233"/>
      <c r="F122" s="233"/>
      <c r="G122" s="233"/>
      <c r="H122" s="233"/>
      <c r="I122" s="233"/>
      <c r="J122" s="233"/>
      <c r="K122" s="233"/>
      <c r="L122" s="234"/>
      <c r="M122" s="235"/>
      <c r="N122" s="236"/>
      <c r="O122" s="233"/>
      <c r="P122" s="233"/>
      <c r="Q122" s="233"/>
      <c r="R122" s="233"/>
      <c r="S122" s="233"/>
      <c r="T122" s="233"/>
      <c r="U122" s="233"/>
      <c r="V122" s="237"/>
      <c r="W122" s="233"/>
      <c r="X122" s="236" t="s">
        <v>379</v>
      </c>
      <c r="Y122" s="233"/>
      <c r="Z122" s="233"/>
      <c r="AA122" s="233"/>
      <c r="AB122" s="233"/>
      <c r="AC122" s="233"/>
      <c r="AD122" s="236" t="s">
        <v>380</v>
      </c>
      <c r="AE122" s="236"/>
      <c r="AF122" s="238" t="s">
        <v>591</v>
      </c>
      <c r="AG122" s="233"/>
      <c r="AH122" s="233"/>
      <c r="AI122" s="233"/>
      <c r="AJ122" s="233"/>
      <c r="AK122" s="233"/>
      <c r="AL122" s="233"/>
      <c r="AM122" s="233"/>
      <c r="AN122" s="233"/>
      <c r="AO122" s="233"/>
      <c r="AP122" s="237"/>
      <c r="AQ122" s="233"/>
      <c r="AR122" s="233"/>
      <c r="AS122" s="233"/>
      <c r="AT122" s="233"/>
      <c r="AU122" s="233"/>
      <c r="AV122" s="233"/>
      <c r="AW122" s="233"/>
      <c r="AX122" s="234"/>
      <c r="AY122" s="239"/>
      <c r="AZ122" s="237"/>
      <c r="BA122" s="233"/>
      <c r="BB122" s="233"/>
      <c r="BC122" s="233"/>
      <c r="BD122" s="233"/>
      <c r="BE122" s="233"/>
      <c r="BF122" s="233"/>
      <c r="BG122" s="233"/>
      <c r="BH122" s="233">
        <v>1000</v>
      </c>
      <c r="BI122" s="233"/>
      <c r="BJ122" s="237"/>
      <c r="BK122" s="233"/>
      <c r="BL122" s="233"/>
      <c r="BM122" s="233"/>
      <c r="BN122" s="233"/>
      <c r="BO122" s="233"/>
      <c r="BP122" s="233"/>
      <c r="BQ122" s="233"/>
      <c r="BR122" s="233">
        <v>1000</v>
      </c>
      <c r="BS122" s="233"/>
      <c r="BT122" s="237"/>
      <c r="BU122" s="233"/>
      <c r="BV122" s="233"/>
      <c r="BW122" s="233"/>
      <c r="BX122" s="233"/>
      <c r="BY122" s="233"/>
      <c r="BZ122" s="233"/>
      <c r="CA122" s="233"/>
      <c r="CB122" s="233">
        <v>1000</v>
      </c>
      <c r="CC122" s="233"/>
      <c r="CD122" s="778"/>
      <c r="CE122" s="778">
        <f>SUM($D122:$CC122)</f>
        <v>3000</v>
      </c>
    </row>
    <row r="123" spans="1:83" s="410" customFormat="1" ht="14.25" customHeight="1" x14ac:dyDescent="0.4">
      <c r="A123" s="779" t="s">
        <v>381</v>
      </c>
      <c r="B123" s="780"/>
      <c r="C123" s="173"/>
      <c r="D123" s="173"/>
      <c r="E123" s="173"/>
      <c r="F123" s="173"/>
      <c r="G123" s="173"/>
      <c r="H123" s="173"/>
      <c r="I123" s="173"/>
      <c r="J123" s="173"/>
      <c r="K123" s="173"/>
      <c r="L123" s="174"/>
      <c r="M123" s="175"/>
      <c r="N123" s="173"/>
      <c r="O123" s="173"/>
      <c r="P123" s="173"/>
      <c r="Q123" s="173"/>
      <c r="R123" s="173"/>
      <c r="S123" s="173"/>
      <c r="T123" s="173"/>
      <c r="U123" s="173"/>
      <c r="V123" s="176"/>
      <c r="W123" s="173"/>
      <c r="X123" s="173"/>
      <c r="Y123" s="173"/>
      <c r="Z123" s="173"/>
      <c r="AA123" s="173"/>
      <c r="AB123" s="173"/>
      <c r="AC123" s="173"/>
      <c r="AD123" s="173"/>
      <c r="AE123" s="173"/>
      <c r="AF123" s="176"/>
      <c r="AG123" s="173"/>
      <c r="AH123" s="173"/>
      <c r="AI123" s="173"/>
      <c r="AJ123" s="173"/>
      <c r="AK123" s="173"/>
      <c r="AL123" s="173"/>
      <c r="AM123" s="173"/>
      <c r="AN123" s="173"/>
      <c r="AO123" s="173"/>
      <c r="AP123" s="176"/>
      <c r="AQ123" s="173"/>
      <c r="AR123" s="173"/>
      <c r="AS123" s="173"/>
      <c r="AT123" s="173"/>
      <c r="AU123" s="173"/>
      <c r="AV123" s="173"/>
      <c r="AW123" s="173"/>
      <c r="AX123" s="174"/>
      <c r="AY123" s="177"/>
      <c r="AZ123" s="176"/>
      <c r="BA123" s="173"/>
      <c r="BB123" s="173"/>
      <c r="BC123" s="173"/>
      <c r="BD123" s="173"/>
      <c r="BE123" s="173"/>
      <c r="BF123" s="173"/>
      <c r="BG123" s="173"/>
      <c r="BH123" s="173"/>
      <c r="BI123" s="173"/>
      <c r="BJ123" s="176"/>
      <c r="BK123" s="173"/>
      <c r="BL123" s="173"/>
      <c r="BM123" s="173"/>
      <c r="BN123" s="173"/>
      <c r="BO123" s="173"/>
      <c r="BP123" s="173"/>
      <c r="BQ123" s="173"/>
      <c r="BR123" s="173"/>
      <c r="BS123" s="173"/>
      <c r="BT123" s="176"/>
      <c r="BU123" s="173"/>
      <c r="BV123" s="173"/>
      <c r="BW123" s="173"/>
      <c r="BX123" s="173"/>
      <c r="BY123" s="173"/>
      <c r="BZ123" s="173"/>
      <c r="CA123" s="173"/>
      <c r="CB123" s="173"/>
      <c r="CC123" s="173"/>
      <c r="CD123" s="178">
        <f>SUM(C123:CC123)</f>
        <v>0</v>
      </c>
      <c r="CE123" s="178">
        <f>SUM(D123:CD123)</f>
        <v>0</v>
      </c>
    </row>
    <row r="124" spans="1:83" s="410" customFormat="1" ht="14.25" customHeight="1" x14ac:dyDescent="0.4">
      <c r="A124" s="759" t="s">
        <v>382</v>
      </c>
      <c r="B124" s="767"/>
      <c r="C124" s="95"/>
      <c r="D124" s="95"/>
      <c r="E124" s="95"/>
      <c r="F124" s="95"/>
      <c r="G124" s="95"/>
      <c r="H124" s="95"/>
      <c r="I124" s="95"/>
      <c r="J124" s="95"/>
      <c r="K124" s="95"/>
      <c r="L124" s="96"/>
      <c r="M124" s="97"/>
      <c r="N124" s="95">
        <v>1300</v>
      </c>
      <c r="O124" s="108" t="s">
        <v>384</v>
      </c>
      <c r="P124" s="95"/>
      <c r="Q124" s="95"/>
      <c r="R124" s="95"/>
      <c r="S124" s="95" t="s">
        <v>640</v>
      </c>
      <c r="T124" s="95">
        <v>178</v>
      </c>
      <c r="U124" s="95">
        <v>1806</v>
      </c>
      <c r="V124" s="98"/>
      <c r="W124" s="95"/>
      <c r="X124" s="95" t="s">
        <v>383</v>
      </c>
      <c r="Y124" s="95">
        <v>2048</v>
      </c>
      <c r="Z124" s="95">
        <v>2122</v>
      </c>
      <c r="AA124" s="108" t="s">
        <v>384</v>
      </c>
      <c r="AB124" s="95"/>
      <c r="AC124" s="95"/>
      <c r="AD124" s="108"/>
      <c r="AE124" s="95"/>
      <c r="AF124" s="98" t="s">
        <v>385</v>
      </c>
      <c r="AG124" s="95">
        <v>1940</v>
      </c>
      <c r="AH124" s="95"/>
      <c r="AI124" s="95"/>
      <c r="AJ124" s="95"/>
      <c r="AK124" s="95"/>
      <c r="AL124" s="95">
        <v>2601</v>
      </c>
      <c r="AM124" s="108" t="s">
        <v>628</v>
      </c>
      <c r="AN124" s="95"/>
      <c r="AO124" s="95"/>
      <c r="AP124" s="98"/>
      <c r="AQ124" s="95"/>
      <c r="AR124" s="95"/>
      <c r="AS124" s="95"/>
      <c r="AT124" s="95">
        <v>3847</v>
      </c>
      <c r="AU124" s="108"/>
      <c r="AV124" s="95" t="s">
        <v>386</v>
      </c>
      <c r="AW124" s="95">
        <v>313</v>
      </c>
      <c r="AX124" s="96"/>
      <c r="AY124" s="99"/>
      <c r="AZ124" s="98" t="s">
        <v>387</v>
      </c>
      <c r="BA124" s="95">
        <v>1900</v>
      </c>
      <c r="BB124" s="95"/>
      <c r="BC124" s="95"/>
      <c r="BD124" s="95"/>
      <c r="BE124" s="95"/>
      <c r="BF124" s="95"/>
      <c r="BG124" s="95" t="s">
        <v>387</v>
      </c>
      <c r="BH124" s="95">
        <v>1900</v>
      </c>
      <c r="BI124" s="95"/>
      <c r="BJ124" s="98"/>
      <c r="BK124" s="95"/>
      <c r="BL124" s="95"/>
      <c r="BM124" s="95"/>
      <c r="BN124" s="95" t="s">
        <v>387</v>
      </c>
      <c r="BO124" s="95">
        <v>1900</v>
      </c>
      <c r="BP124" s="95"/>
      <c r="BQ124" s="95"/>
      <c r="BR124" s="95"/>
      <c r="BS124" s="95"/>
      <c r="BT124" s="98"/>
      <c r="BU124" s="95" t="s">
        <v>387</v>
      </c>
      <c r="BV124" s="95">
        <v>1900</v>
      </c>
      <c r="BW124" s="95"/>
      <c r="BX124" s="95"/>
      <c r="BY124" s="95"/>
      <c r="BZ124" s="95"/>
      <c r="CA124" s="95"/>
      <c r="CB124" s="95" t="s">
        <v>387</v>
      </c>
      <c r="CC124" s="95">
        <v>1900</v>
      </c>
      <c r="CD124" s="101">
        <f>SUM(C124:CC124)</f>
        <v>25655</v>
      </c>
      <c r="CE124" s="101">
        <f t="shared" ref="CE124:CE130" si="9">SUM($D124:$CC124)</f>
        <v>25655</v>
      </c>
    </row>
    <row r="125" spans="1:83" s="410" customFormat="1" ht="14.25" customHeight="1" x14ac:dyDescent="0.4">
      <c r="A125" s="759" t="s">
        <v>388</v>
      </c>
      <c r="B125" s="767"/>
      <c r="C125" s="95"/>
      <c r="D125" s="95"/>
      <c r="E125" s="95"/>
      <c r="F125" s="95"/>
      <c r="G125" s="95"/>
      <c r="H125" s="95"/>
      <c r="I125" s="95"/>
      <c r="J125" s="95"/>
      <c r="K125" s="95"/>
      <c r="L125" s="96" t="s">
        <v>582</v>
      </c>
      <c r="M125" s="97"/>
      <c r="N125" s="96" t="s">
        <v>389</v>
      </c>
      <c r="O125" s="96"/>
      <c r="P125" s="108"/>
      <c r="Q125" s="95"/>
      <c r="R125" s="95"/>
      <c r="S125" s="95"/>
      <c r="T125" s="95"/>
      <c r="U125" s="95"/>
      <c r="V125" s="98"/>
      <c r="W125" s="95"/>
      <c r="X125" s="95"/>
      <c r="Y125" s="95"/>
      <c r="Z125" s="95"/>
      <c r="AA125" s="95"/>
      <c r="AB125" s="95"/>
      <c r="AC125" s="95"/>
      <c r="AD125" s="95"/>
      <c r="AE125" s="95"/>
      <c r="AF125" s="98"/>
      <c r="AG125" s="95"/>
      <c r="AH125" s="95"/>
      <c r="AI125" s="108"/>
      <c r="AJ125" s="95"/>
      <c r="AK125" s="95"/>
      <c r="AL125" s="95">
        <v>29</v>
      </c>
      <c r="AM125" s="108" t="s">
        <v>390</v>
      </c>
      <c r="AN125" s="95"/>
      <c r="AO125" s="95"/>
      <c r="AP125" s="98"/>
      <c r="AQ125" s="95"/>
      <c r="AR125" s="95"/>
      <c r="AS125" s="95"/>
      <c r="AT125" s="108"/>
      <c r="AU125" s="95"/>
      <c r="AV125" s="95"/>
      <c r="AW125" s="95"/>
      <c r="AX125" s="96"/>
      <c r="AY125" s="99"/>
      <c r="AZ125" s="98" t="s">
        <v>391</v>
      </c>
      <c r="BA125" s="95">
        <v>50</v>
      </c>
      <c r="BB125" s="108"/>
      <c r="BC125" s="95"/>
      <c r="BD125" s="95"/>
      <c r="BE125" s="95"/>
      <c r="BF125" s="95"/>
      <c r="BG125" s="95" t="s">
        <v>390</v>
      </c>
      <c r="BH125" s="95">
        <v>50</v>
      </c>
      <c r="BI125" s="95"/>
      <c r="BJ125" s="98"/>
      <c r="BK125" s="95"/>
      <c r="BL125" s="95"/>
      <c r="BM125" s="108"/>
      <c r="BN125" s="95" t="s">
        <v>390</v>
      </c>
      <c r="BO125" s="95">
        <v>50</v>
      </c>
      <c r="BP125" s="95"/>
      <c r="BQ125" s="95"/>
      <c r="BR125" s="108"/>
      <c r="BS125" s="95"/>
      <c r="BT125" s="98"/>
      <c r="BU125" s="95" t="s">
        <v>390</v>
      </c>
      <c r="BV125" s="95">
        <v>50</v>
      </c>
      <c r="BW125" s="108"/>
      <c r="BX125" s="95"/>
      <c r="BY125" s="95"/>
      <c r="BZ125" s="95"/>
      <c r="CA125" s="95"/>
      <c r="CB125" s="95" t="s">
        <v>390</v>
      </c>
      <c r="CC125" s="95">
        <v>50</v>
      </c>
      <c r="CD125" s="101">
        <f>SUM(C125:CC125)</f>
        <v>279</v>
      </c>
      <c r="CE125" s="101">
        <f t="shared" si="9"/>
        <v>279</v>
      </c>
    </row>
    <row r="126" spans="1:83" s="410" customFormat="1" ht="14.25" customHeight="1" x14ac:dyDescent="0.4">
      <c r="A126" s="751" t="s">
        <v>392</v>
      </c>
      <c r="B126" s="752"/>
      <c r="C126" s="135"/>
      <c r="D126" s="135"/>
      <c r="E126" s="135"/>
      <c r="F126" s="135"/>
      <c r="G126" s="135" t="s">
        <v>393</v>
      </c>
      <c r="H126" s="135">
        <v>86</v>
      </c>
      <c r="I126" s="135"/>
      <c r="J126" s="135">
        <v>915</v>
      </c>
      <c r="K126" s="240"/>
      <c r="L126" s="136">
        <v>50</v>
      </c>
      <c r="M126" s="137"/>
      <c r="N126" s="135">
        <v>1500</v>
      </c>
      <c r="O126" s="135">
        <v>503</v>
      </c>
      <c r="P126" s="135">
        <v>68</v>
      </c>
      <c r="Q126" s="135"/>
      <c r="R126" s="135">
        <v>358</v>
      </c>
      <c r="S126" s="135">
        <v>1080</v>
      </c>
      <c r="T126" s="135"/>
      <c r="U126" s="135"/>
      <c r="V126" s="138"/>
      <c r="W126" s="135"/>
      <c r="X126" s="135"/>
      <c r="Y126" s="135"/>
      <c r="Z126" s="135" t="s">
        <v>394</v>
      </c>
      <c r="AA126" s="135">
        <v>240</v>
      </c>
      <c r="AB126" s="135">
        <v>278</v>
      </c>
      <c r="AC126" s="135"/>
      <c r="AD126" s="135">
        <v>223</v>
      </c>
      <c r="AE126" s="135"/>
      <c r="AF126" s="138">
        <v>427</v>
      </c>
      <c r="AG126" s="135">
        <v>1035</v>
      </c>
      <c r="AH126" s="135">
        <v>336</v>
      </c>
      <c r="AI126" s="135">
        <v>1649</v>
      </c>
      <c r="AJ126" s="135"/>
      <c r="AK126" s="135">
        <v>4281</v>
      </c>
      <c r="AL126" s="135">
        <v>1843</v>
      </c>
      <c r="AM126" s="139" t="s">
        <v>395</v>
      </c>
      <c r="AN126" s="135"/>
      <c r="AO126" s="139" t="s">
        <v>629</v>
      </c>
      <c r="AP126" s="138"/>
      <c r="AQ126" s="135"/>
      <c r="AR126" s="135"/>
      <c r="AS126" s="135"/>
      <c r="AT126" s="135"/>
      <c r="AU126" s="135"/>
      <c r="AV126" s="135"/>
      <c r="AW126" s="135"/>
      <c r="AX126" s="136"/>
      <c r="AY126" s="140"/>
      <c r="AZ126" s="138"/>
      <c r="BA126" s="135"/>
      <c r="BB126" s="135"/>
      <c r="BC126" s="135"/>
      <c r="BD126" s="135"/>
      <c r="BE126" s="135"/>
      <c r="BF126" s="135"/>
      <c r="BG126" s="135"/>
      <c r="BH126" s="135"/>
      <c r="BI126" s="135"/>
      <c r="BJ126" s="138"/>
      <c r="BK126" s="135"/>
      <c r="BL126" s="135"/>
      <c r="BM126" s="135"/>
      <c r="BN126" s="135"/>
      <c r="BO126" s="135"/>
      <c r="BP126" s="135"/>
      <c r="BQ126" s="135"/>
      <c r="BR126" s="135"/>
      <c r="BS126" s="135"/>
      <c r="BT126" s="138"/>
      <c r="BU126" s="135"/>
      <c r="BV126" s="135"/>
      <c r="BW126" s="135"/>
      <c r="BX126" s="135"/>
      <c r="BY126" s="135"/>
      <c r="BZ126" s="135"/>
      <c r="CA126" s="135"/>
      <c r="CB126" s="135"/>
      <c r="CC126" s="135"/>
      <c r="CD126" s="757">
        <f>SUM(C126:CC126)</f>
        <v>14872</v>
      </c>
      <c r="CE126" s="757">
        <f t="shared" si="9"/>
        <v>14872</v>
      </c>
    </row>
    <row r="127" spans="1:83" s="410" customFormat="1" ht="14.25" customHeight="1" x14ac:dyDescent="0.4">
      <c r="A127" s="753"/>
      <c r="B127" s="754"/>
      <c r="C127" s="120"/>
      <c r="D127" s="120"/>
      <c r="E127" s="120"/>
      <c r="F127" s="120"/>
      <c r="G127" s="120"/>
      <c r="H127" s="120"/>
      <c r="I127" s="120"/>
      <c r="J127" s="120" t="s">
        <v>581</v>
      </c>
      <c r="K127" s="120"/>
      <c r="L127" s="121"/>
      <c r="M127" s="122">
        <v>630</v>
      </c>
      <c r="N127" s="121"/>
      <c r="O127" s="121" t="s">
        <v>396</v>
      </c>
      <c r="P127" s="123" t="s">
        <v>397</v>
      </c>
      <c r="Q127" s="120"/>
      <c r="R127" s="120" t="s">
        <v>398</v>
      </c>
      <c r="S127" s="120" t="s">
        <v>398</v>
      </c>
      <c r="T127" s="120"/>
      <c r="U127" s="120"/>
      <c r="V127" s="124"/>
      <c r="W127" s="120"/>
      <c r="X127" s="120"/>
      <c r="Y127" s="120"/>
      <c r="Z127" s="120"/>
      <c r="AA127" s="120"/>
      <c r="AB127" s="120" t="s">
        <v>399</v>
      </c>
      <c r="AC127" s="120"/>
      <c r="AD127" s="120" t="s">
        <v>400</v>
      </c>
      <c r="AE127" s="120"/>
      <c r="AF127" s="124" t="s">
        <v>401</v>
      </c>
      <c r="AG127" s="120"/>
      <c r="AH127" s="120" t="s">
        <v>402</v>
      </c>
      <c r="AI127" s="123" t="s">
        <v>657</v>
      </c>
      <c r="AJ127" s="120"/>
      <c r="AK127" s="123" t="s">
        <v>563</v>
      </c>
      <c r="AL127" s="120"/>
      <c r="AM127" s="123"/>
      <c r="AN127" s="120"/>
      <c r="AO127" s="120"/>
      <c r="AP127" s="124"/>
      <c r="AQ127" s="120"/>
      <c r="AR127" s="120"/>
      <c r="AS127" s="120"/>
      <c r="AT127" s="120"/>
      <c r="AU127" s="120"/>
      <c r="AV127" s="120"/>
      <c r="AW127" s="120"/>
      <c r="AX127" s="121"/>
      <c r="AY127" s="125"/>
      <c r="AZ127" s="124"/>
      <c r="BA127" s="120"/>
      <c r="BB127" s="120"/>
      <c r="BC127" s="120"/>
      <c r="BD127" s="120"/>
      <c r="BE127" s="120"/>
      <c r="BF127" s="120"/>
      <c r="BG127" s="120"/>
      <c r="BH127" s="120"/>
      <c r="BI127" s="120"/>
      <c r="BJ127" s="124"/>
      <c r="BK127" s="120"/>
      <c r="BL127" s="120"/>
      <c r="BM127" s="120"/>
      <c r="BN127" s="120"/>
      <c r="BO127" s="120"/>
      <c r="BP127" s="120"/>
      <c r="BQ127" s="120"/>
      <c r="BR127" s="120"/>
      <c r="BS127" s="120"/>
      <c r="BT127" s="124"/>
      <c r="BU127" s="120"/>
      <c r="BV127" s="120"/>
      <c r="BW127" s="120"/>
      <c r="BX127" s="120"/>
      <c r="BY127" s="120"/>
      <c r="BZ127" s="120"/>
      <c r="CA127" s="120"/>
      <c r="CB127" s="120"/>
      <c r="CC127" s="120"/>
      <c r="CD127" s="772"/>
      <c r="CE127" s="772">
        <f t="shared" si="9"/>
        <v>630</v>
      </c>
    </row>
    <row r="128" spans="1:83" s="410" customFormat="1" ht="14.25" customHeight="1" x14ac:dyDescent="0.4">
      <c r="A128" s="755"/>
      <c r="B128" s="756"/>
      <c r="C128" s="143"/>
      <c r="D128" s="143"/>
      <c r="E128" s="143"/>
      <c r="F128" s="143"/>
      <c r="G128" s="143"/>
      <c r="H128" s="143"/>
      <c r="I128" s="143"/>
      <c r="J128" s="143" t="s">
        <v>583</v>
      </c>
      <c r="K128" s="143"/>
      <c r="L128" s="144"/>
      <c r="M128" s="427" t="s">
        <v>533</v>
      </c>
      <c r="N128" s="143"/>
      <c r="O128" s="143"/>
      <c r="P128" s="143"/>
      <c r="Q128" s="143"/>
      <c r="R128" s="143"/>
      <c r="S128" s="143"/>
      <c r="T128" s="147" t="s">
        <v>639</v>
      </c>
      <c r="U128" s="143"/>
      <c r="V128" s="146"/>
      <c r="W128" s="143"/>
      <c r="X128" s="143"/>
      <c r="Y128" s="143"/>
      <c r="Z128" s="143"/>
      <c r="AA128" s="143" t="s">
        <v>403</v>
      </c>
      <c r="AB128" s="143"/>
      <c r="AC128" s="143"/>
      <c r="AD128" s="143"/>
      <c r="AE128" s="143"/>
      <c r="AF128" s="146"/>
      <c r="AG128" s="143" t="s">
        <v>404</v>
      </c>
      <c r="AH128" s="147"/>
      <c r="AI128" s="143"/>
      <c r="AJ128" s="143"/>
      <c r="AK128" s="143"/>
      <c r="AL128" s="143"/>
      <c r="AM128" s="143"/>
      <c r="AN128" s="143"/>
      <c r="AO128" s="143"/>
      <c r="AP128" s="146"/>
      <c r="AQ128" s="143"/>
      <c r="AR128" s="143"/>
      <c r="AS128" s="143"/>
      <c r="AT128" s="143"/>
      <c r="AU128" s="143"/>
      <c r="AV128" s="143"/>
      <c r="AW128" s="143"/>
      <c r="AX128" s="144"/>
      <c r="AY128" s="148"/>
      <c r="AZ128" s="146"/>
      <c r="BA128" s="143"/>
      <c r="BB128" s="143"/>
      <c r="BC128" s="143"/>
      <c r="BD128" s="143"/>
      <c r="BE128" s="143"/>
      <c r="BF128" s="143"/>
      <c r="BG128" s="143"/>
      <c r="BH128" s="143"/>
      <c r="BI128" s="143"/>
      <c r="BJ128" s="146"/>
      <c r="BK128" s="143"/>
      <c r="BL128" s="143"/>
      <c r="BM128" s="143"/>
      <c r="BN128" s="143"/>
      <c r="BO128" s="143"/>
      <c r="BP128" s="143"/>
      <c r="BQ128" s="143"/>
      <c r="BR128" s="143"/>
      <c r="BS128" s="143"/>
      <c r="BT128" s="146"/>
      <c r="BU128" s="143"/>
      <c r="BV128" s="143"/>
      <c r="BW128" s="143"/>
      <c r="BX128" s="143"/>
      <c r="BY128" s="143"/>
      <c r="BZ128" s="143"/>
      <c r="CA128" s="143"/>
      <c r="CB128" s="143"/>
      <c r="CC128" s="143"/>
      <c r="CD128" s="773"/>
      <c r="CE128" s="773">
        <f t="shared" si="9"/>
        <v>0</v>
      </c>
    </row>
    <row r="129" spans="1:84" s="410" customFormat="1" ht="14.25" customHeight="1" x14ac:dyDescent="0.4">
      <c r="A129" s="774" t="s">
        <v>405</v>
      </c>
      <c r="B129" s="775"/>
      <c r="C129" s="135"/>
      <c r="D129" s="135"/>
      <c r="E129" s="135"/>
      <c r="F129" s="135"/>
      <c r="G129" s="135"/>
      <c r="H129" s="135">
        <v>815</v>
      </c>
      <c r="I129" s="135">
        <v>180</v>
      </c>
      <c r="J129" s="135">
        <v>6893</v>
      </c>
      <c r="K129" s="135"/>
      <c r="L129" s="136">
        <v>710</v>
      </c>
      <c r="M129" s="137"/>
      <c r="N129" s="135">
        <v>6983</v>
      </c>
      <c r="O129" s="135"/>
      <c r="P129" s="135">
        <v>29</v>
      </c>
      <c r="Q129" s="135">
        <v>337</v>
      </c>
      <c r="R129" s="135">
        <v>2694</v>
      </c>
      <c r="S129" s="135"/>
      <c r="T129" s="135">
        <v>22394</v>
      </c>
      <c r="U129" s="135"/>
      <c r="V129" s="138"/>
      <c r="W129" s="135">
        <v>2369</v>
      </c>
      <c r="X129" s="135"/>
      <c r="Y129" s="135">
        <v>3392</v>
      </c>
      <c r="Z129" s="135"/>
      <c r="AA129" s="135">
        <v>392</v>
      </c>
      <c r="AB129" s="135">
        <v>324</v>
      </c>
      <c r="AC129" s="135"/>
      <c r="AD129" s="135">
        <v>596</v>
      </c>
      <c r="AE129" s="135">
        <v>200</v>
      </c>
      <c r="AF129" s="138"/>
      <c r="AG129" s="135"/>
      <c r="AH129" s="139"/>
      <c r="AI129" s="135"/>
      <c r="AJ129" s="139"/>
      <c r="AK129" s="135"/>
      <c r="AL129" s="135"/>
      <c r="AM129" s="135"/>
      <c r="AN129" s="135"/>
      <c r="AO129" s="135"/>
      <c r="AP129" s="138"/>
      <c r="AQ129" s="135"/>
      <c r="AR129" s="135"/>
      <c r="AS129" s="135"/>
      <c r="AT129" s="135"/>
      <c r="AU129" s="135"/>
      <c r="AV129" s="135"/>
      <c r="AW129" s="135"/>
      <c r="AX129" s="136"/>
      <c r="AY129" s="156" t="s">
        <v>406</v>
      </c>
      <c r="AZ129" s="138"/>
      <c r="BA129" s="135"/>
      <c r="BB129" s="135"/>
      <c r="BC129" s="135"/>
      <c r="BD129" s="135"/>
      <c r="BE129" s="135"/>
      <c r="BF129" s="135"/>
      <c r="BG129" s="135"/>
      <c r="BH129" s="135"/>
      <c r="BI129" s="135"/>
      <c r="BJ129" s="138"/>
      <c r="BK129" s="135"/>
      <c r="BL129" s="135"/>
      <c r="BM129" s="135"/>
      <c r="BN129" s="135"/>
      <c r="BO129" s="135"/>
      <c r="BP129" s="135"/>
      <c r="BQ129" s="135"/>
      <c r="BR129" s="135"/>
      <c r="BS129" s="135"/>
      <c r="BT129" s="138"/>
      <c r="BU129" s="135"/>
      <c r="BV129" s="135"/>
      <c r="BW129" s="135"/>
      <c r="BX129" s="135"/>
      <c r="BY129" s="135"/>
      <c r="BZ129" s="135"/>
      <c r="CA129" s="135"/>
      <c r="CB129" s="135"/>
      <c r="CC129" s="135"/>
      <c r="CD129" s="757">
        <f>SUM(C129:CC129)</f>
        <v>48308</v>
      </c>
      <c r="CE129" s="757">
        <f t="shared" si="9"/>
        <v>48308</v>
      </c>
    </row>
    <row r="130" spans="1:84" s="410" customFormat="1" ht="14.25" customHeight="1" x14ac:dyDescent="0.4">
      <c r="A130" s="755"/>
      <c r="B130" s="756"/>
      <c r="C130" s="143"/>
      <c r="D130" s="143"/>
      <c r="E130" s="143"/>
      <c r="F130" s="143"/>
      <c r="G130" s="143"/>
      <c r="H130" s="143"/>
      <c r="I130" s="143" t="s">
        <v>407</v>
      </c>
      <c r="J130" s="143"/>
      <c r="K130" s="143"/>
      <c r="L130" s="144" t="s">
        <v>577</v>
      </c>
      <c r="M130" s="145">
        <v>135</v>
      </c>
      <c r="N130" s="147" t="s">
        <v>408</v>
      </c>
      <c r="O130" s="143"/>
      <c r="P130" s="147" t="s">
        <v>409</v>
      </c>
      <c r="Q130" s="147" t="s">
        <v>410</v>
      </c>
      <c r="R130" s="143" t="s">
        <v>398</v>
      </c>
      <c r="S130" s="143"/>
      <c r="T130" s="143"/>
      <c r="U130" s="143"/>
      <c r="V130" s="146"/>
      <c r="W130" s="143" t="s">
        <v>411</v>
      </c>
      <c r="X130" s="143"/>
      <c r="Y130" s="143" t="s">
        <v>412</v>
      </c>
      <c r="Z130" s="143"/>
      <c r="AA130" s="143">
        <v>319</v>
      </c>
      <c r="AB130" s="143"/>
      <c r="AC130" s="143"/>
      <c r="AD130" s="143" t="s">
        <v>413</v>
      </c>
      <c r="AE130" s="147" t="s">
        <v>654</v>
      </c>
      <c r="AF130" s="146"/>
      <c r="AG130" s="143"/>
      <c r="AH130" s="143"/>
      <c r="AI130" s="143"/>
      <c r="AJ130" s="143"/>
      <c r="AK130" s="143"/>
      <c r="AL130" s="143"/>
      <c r="AM130" s="143"/>
      <c r="AN130" s="143"/>
      <c r="AO130" s="143"/>
      <c r="AP130" s="146"/>
      <c r="AQ130" s="143"/>
      <c r="AR130" s="143"/>
      <c r="AS130" s="143"/>
      <c r="AT130" s="143"/>
      <c r="AU130" s="143"/>
      <c r="AV130" s="143"/>
      <c r="AW130" s="143"/>
      <c r="AX130" s="144"/>
      <c r="AY130" s="148"/>
      <c r="AZ130" s="146"/>
      <c r="BA130" s="143"/>
      <c r="BB130" s="143"/>
      <c r="BC130" s="143"/>
      <c r="BD130" s="143"/>
      <c r="BE130" s="143"/>
      <c r="BF130" s="143"/>
      <c r="BG130" s="143"/>
      <c r="BH130" s="143"/>
      <c r="BI130" s="143"/>
      <c r="BJ130" s="146"/>
      <c r="BK130" s="143"/>
      <c r="BL130" s="143"/>
      <c r="BM130" s="143"/>
      <c r="BN130" s="143"/>
      <c r="BO130" s="143"/>
      <c r="BP130" s="143"/>
      <c r="BQ130" s="143"/>
      <c r="BR130" s="143"/>
      <c r="BS130" s="143"/>
      <c r="BT130" s="146"/>
      <c r="BU130" s="143"/>
      <c r="BV130" s="143"/>
      <c r="BW130" s="143"/>
      <c r="BX130" s="143"/>
      <c r="BY130" s="143"/>
      <c r="BZ130" s="143"/>
      <c r="CA130" s="143"/>
      <c r="CB130" s="143"/>
      <c r="CC130" s="143"/>
      <c r="CD130" s="773"/>
      <c r="CE130" s="773">
        <f t="shared" si="9"/>
        <v>454</v>
      </c>
    </row>
    <row r="131" spans="1:84" s="410" customFormat="1" ht="14.25" customHeight="1" x14ac:dyDescent="0.4">
      <c r="A131" s="759"/>
      <c r="B131" s="767"/>
      <c r="C131" s="95"/>
      <c r="D131" s="95"/>
      <c r="E131" s="95"/>
      <c r="F131" s="95"/>
      <c r="G131" s="95"/>
      <c r="H131" s="95"/>
      <c r="I131" s="95"/>
      <c r="J131" s="95"/>
      <c r="K131" s="95"/>
      <c r="L131" s="96"/>
      <c r="M131" s="217" t="s">
        <v>414</v>
      </c>
      <c r="N131" s="95"/>
      <c r="O131" s="95"/>
      <c r="P131" s="95"/>
      <c r="Q131" s="95"/>
      <c r="R131" s="95"/>
      <c r="S131" s="95"/>
      <c r="T131" s="95"/>
      <c r="U131" s="95"/>
      <c r="V131" s="98"/>
      <c r="W131" s="95"/>
      <c r="X131" s="95"/>
      <c r="Y131" s="95"/>
      <c r="Z131" s="95"/>
      <c r="AA131" s="95" t="s">
        <v>415</v>
      </c>
      <c r="AB131" s="95"/>
      <c r="AC131" s="95"/>
      <c r="AD131" s="95"/>
      <c r="AE131" s="95"/>
      <c r="AF131" s="98"/>
      <c r="AG131" s="95"/>
      <c r="AH131" s="95"/>
      <c r="AI131" s="95"/>
      <c r="AJ131" s="95"/>
      <c r="AK131" s="95"/>
      <c r="AL131" s="95"/>
      <c r="AM131" s="95"/>
      <c r="AN131" s="95"/>
      <c r="AO131" s="95"/>
      <c r="AP131" s="98"/>
      <c r="AQ131" s="95"/>
      <c r="AR131" s="95"/>
      <c r="AS131" s="95"/>
      <c r="AT131" s="95"/>
      <c r="AU131" s="95"/>
      <c r="AV131" s="95"/>
      <c r="AW131" s="95"/>
      <c r="AX131" s="96"/>
      <c r="AY131" s="99"/>
      <c r="AZ131" s="98"/>
      <c r="BA131" s="95"/>
      <c r="BB131" s="95"/>
      <c r="BC131" s="95"/>
      <c r="BD131" s="95"/>
      <c r="BE131" s="95"/>
      <c r="BF131" s="95"/>
      <c r="BG131" s="95"/>
      <c r="BH131" s="95"/>
      <c r="BI131" s="95"/>
      <c r="BJ131" s="98"/>
      <c r="BK131" s="95"/>
      <c r="BL131" s="95"/>
      <c r="BM131" s="95"/>
      <c r="BN131" s="95"/>
      <c r="BO131" s="95"/>
      <c r="BP131" s="95"/>
      <c r="BQ131" s="95"/>
      <c r="BR131" s="95"/>
      <c r="BS131" s="95"/>
      <c r="BT131" s="98"/>
      <c r="BU131" s="95"/>
      <c r="BV131" s="95"/>
      <c r="BW131" s="95"/>
      <c r="BX131" s="95"/>
      <c r="BY131" s="95"/>
      <c r="BZ131" s="95"/>
      <c r="CA131" s="95"/>
      <c r="CB131" s="95"/>
      <c r="CC131" s="95"/>
      <c r="CD131" s="101">
        <f>SUM(C131:CC131)</f>
        <v>0</v>
      </c>
      <c r="CE131" s="101">
        <f>SUM(D131:CD131)</f>
        <v>0</v>
      </c>
    </row>
    <row r="132" spans="1:84" s="410" customFormat="1" ht="14.25" customHeight="1" thickBot="1" x14ac:dyDescent="0.45">
      <c r="A132" s="759"/>
      <c r="B132" s="760"/>
      <c r="C132" s="95"/>
      <c r="D132" s="95"/>
      <c r="E132" s="95"/>
      <c r="F132" s="95"/>
      <c r="G132" s="95"/>
      <c r="H132" s="95"/>
      <c r="I132" s="95"/>
      <c r="J132" s="95"/>
      <c r="K132" s="95"/>
      <c r="L132" s="96"/>
      <c r="M132" s="97"/>
      <c r="N132" s="95"/>
      <c r="O132" s="95"/>
      <c r="P132" s="95"/>
      <c r="Q132" s="95"/>
      <c r="R132" s="95"/>
      <c r="S132" s="95"/>
      <c r="T132" s="95"/>
      <c r="U132" s="95"/>
      <c r="V132" s="98"/>
      <c r="W132" s="95"/>
      <c r="X132" s="95"/>
      <c r="Y132" s="95"/>
      <c r="Z132" s="95"/>
      <c r="AA132" s="95"/>
      <c r="AB132" s="95"/>
      <c r="AC132" s="95"/>
      <c r="AD132" s="95"/>
      <c r="AE132" s="95"/>
      <c r="AF132" s="98"/>
      <c r="AG132" s="95"/>
      <c r="AH132" s="95"/>
      <c r="AI132" s="95"/>
      <c r="AJ132" s="95"/>
      <c r="AK132" s="95"/>
      <c r="AL132" s="95"/>
      <c r="AM132" s="95"/>
      <c r="AN132" s="95"/>
      <c r="AO132" s="95"/>
      <c r="AP132" s="98"/>
      <c r="AQ132" s="95"/>
      <c r="AR132" s="95"/>
      <c r="AS132" s="95"/>
      <c r="AT132" s="95"/>
      <c r="AU132" s="95"/>
      <c r="AV132" s="95"/>
      <c r="AW132" s="95"/>
      <c r="AX132" s="96"/>
      <c r="AY132" s="99"/>
      <c r="AZ132" s="98"/>
      <c r="BA132" s="95"/>
      <c r="BB132" s="95"/>
      <c r="BC132" s="95"/>
      <c r="BD132" s="95"/>
      <c r="BE132" s="95"/>
      <c r="BF132" s="95"/>
      <c r="BG132" s="95"/>
      <c r="BH132" s="95"/>
      <c r="BI132" s="95"/>
      <c r="BJ132" s="98"/>
      <c r="BK132" s="95"/>
      <c r="BL132" s="95"/>
      <c r="BM132" s="95"/>
      <c r="BN132" s="95"/>
      <c r="BO132" s="95"/>
      <c r="BP132" s="95"/>
      <c r="BQ132" s="95"/>
      <c r="BR132" s="95"/>
      <c r="BS132" s="95"/>
      <c r="BT132" s="98"/>
      <c r="BU132" s="95"/>
      <c r="BV132" s="95"/>
      <c r="BW132" s="95"/>
      <c r="BX132" s="95"/>
      <c r="BY132" s="95"/>
      <c r="BZ132" s="95"/>
      <c r="CA132" s="95"/>
      <c r="CB132" s="95"/>
      <c r="CC132" s="95"/>
      <c r="CD132" s="101">
        <f>SUM(C132:CC132)</f>
        <v>0</v>
      </c>
      <c r="CE132" s="101">
        <f>SUM(D132:CD132)</f>
        <v>0</v>
      </c>
    </row>
    <row r="133" spans="1:84" ht="14.25" customHeight="1" thickTop="1" x14ac:dyDescent="0.4">
      <c r="A133" s="761" t="s">
        <v>416</v>
      </c>
      <c r="B133" s="762"/>
      <c r="C133" s="241">
        <f t="shared" ref="C133:BN133" si="10">SUM(C90:C132)</f>
        <v>0</v>
      </c>
      <c r="D133" s="241">
        <f t="shared" si="10"/>
        <v>0</v>
      </c>
      <c r="E133" s="241">
        <f t="shared" si="10"/>
        <v>0</v>
      </c>
      <c r="F133" s="241">
        <f t="shared" si="10"/>
        <v>0</v>
      </c>
      <c r="G133" s="241">
        <f t="shared" si="10"/>
        <v>0</v>
      </c>
      <c r="H133" s="241">
        <f t="shared" si="10"/>
        <v>1097</v>
      </c>
      <c r="I133" s="241">
        <f t="shared" si="10"/>
        <v>400</v>
      </c>
      <c r="J133" s="241">
        <f t="shared" si="10"/>
        <v>7858</v>
      </c>
      <c r="K133" s="241">
        <f t="shared" si="10"/>
        <v>0</v>
      </c>
      <c r="L133" s="248">
        <f t="shared" si="10"/>
        <v>16022</v>
      </c>
      <c r="M133" s="241">
        <f t="shared" si="10"/>
        <v>5319</v>
      </c>
      <c r="N133" s="241">
        <f t="shared" si="10"/>
        <v>13208</v>
      </c>
      <c r="O133" s="241">
        <f t="shared" si="10"/>
        <v>3643</v>
      </c>
      <c r="P133" s="241">
        <f t="shared" si="10"/>
        <v>1129</v>
      </c>
      <c r="Q133" s="241">
        <f t="shared" si="10"/>
        <v>1609</v>
      </c>
      <c r="R133" s="241">
        <f t="shared" si="10"/>
        <v>3812</v>
      </c>
      <c r="S133" s="241">
        <f t="shared" si="10"/>
        <v>1852</v>
      </c>
      <c r="T133" s="241">
        <f t="shared" si="10"/>
        <v>22572</v>
      </c>
      <c r="U133" s="241">
        <f t="shared" si="10"/>
        <v>6807</v>
      </c>
      <c r="V133" s="248">
        <f t="shared" si="10"/>
        <v>2781</v>
      </c>
      <c r="W133" s="241">
        <f t="shared" si="10"/>
        <v>31794</v>
      </c>
      <c r="X133" s="241">
        <f t="shared" si="10"/>
        <v>4567</v>
      </c>
      <c r="Y133" s="241">
        <f t="shared" si="10"/>
        <v>6953</v>
      </c>
      <c r="Z133" s="241">
        <f t="shared" si="10"/>
        <v>2506</v>
      </c>
      <c r="AA133" s="241">
        <f t="shared" si="10"/>
        <v>8997</v>
      </c>
      <c r="AB133" s="241">
        <f t="shared" si="10"/>
        <v>5992</v>
      </c>
      <c r="AC133" s="241">
        <f t="shared" si="10"/>
        <v>6047</v>
      </c>
      <c r="AD133" s="241">
        <f t="shared" si="10"/>
        <v>4951</v>
      </c>
      <c r="AE133" s="241">
        <f t="shared" si="10"/>
        <v>731</v>
      </c>
      <c r="AF133" s="248">
        <f t="shared" si="10"/>
        <v>4323</v>
      </c>
      <c r="AG133" s="241">
        <f t="shared" si="10"/>
        <v>4614</v>
      </c>
      <c r="AH133" s="241">
        <f t="shared" si="10"/>
        <v>4908</v>
      </c>
      <c r="AI133" s="241">
        <f t="shared" si="10"/>
        <v>9456</v>
      </c>
      <c r="AJ133" s="241">
        <f t="shared" si="10"/>
        <v>5510</v>
      </c>
      <c r="AK133" s="241">
        <f t="shared" si="10"/>
        <v>18938</v>
      </c>
      <c r="AL133" s="241">
        <f t="shared" si="10"/>
        <v>14598</v>
      </c>
      <c r="AM133" s="241">
        <f t="shared" si="10"/>
        <v>12606</v>
      </c>
      <c r="AN133" s="241">
        <f t="shared" si="10"/>
        <v>1878</v>
      </c>
      <c r="AO133" s="241">
        <f t="shared" si="10"/>
        <v>5244</v>
      </c>
      <c r="AP133" s="248">
        <f t="shared" si="10"/>
        <v>4204</v>
      </c>
      <c r="AQ133" s="241">
        <f t="shared" si="10"/>
        <v>1599</v>
      </c>
      <c r="AR133" s="241">
        <f t="shared" si="10"/>
        <v>1584</v>
      </c>
      <c r="AS133" s="241">
        <f t="shared" si="10"/>
        <v>3188</v>
      </c>
      <c r="AT133" s="241">
        <f t="shared" si="10"/>
        <v>7399</v>
      </c>
      <c r="AU133" s="241">
        <f t="shared" si="10"/>
        <v>11828</v>
      </c>
      <c r="AV133" s="241">
        <f t="shared" si="10"/>
        <v>10249</v>
      </c>
      <c r="AW133" s="241">
        <f t="shared" si="10"/>
        <v>6511</v>
      </c>
      <c r="AX133" s="242">
        <f t="shared" si="10"/>
        <v>20340</v>
      </c>
      <c r="AY133" s="243">
        <f t="shared" si="10"/>
        <v>9470</v>
      </c>
      <c r="AZ133" s="241">
        <f t="shared" si="10"/>
        <v>3100</v>
      </c>
      <c r="BA133" s="241">
        <f t="shared" si="10"/>
        <v>73650</v>
      </c>
      <c r="BB133" s="241">
        <f t="shared" si="10"/>
        <v>3100</v>
      </c>
      <c r="BC133" s="241">
        <f t="shared" si="10"/>
        <v>3800</v>
      </c>
      <c r="BD133" s="241">
        <f t="shared" si="10"/>
        <v>3500</v>
      </c>
      <c r="BE133" s="241">
        <f t="shared" si="10"/>
        <v>5000</v>
      </c>
      <c r="BF133" s="241">
        <f t="shared" si="10"/>
        <v>10500</v>
      </c>
      <c r="BG133" s="241">
        <f t="shared" si="10"/>
        <v>3500</v>
      </c>
      <c r="BH133" s="241">
        <f t="shared" si="10"/>
        <v>6450</v>
      </c>
      <c r="BI133" s="241">
        <f t="shared" si="10"/>
        <v>3500</v>
      </c>
      <c r="BJ133" s="241">
        <f t="shared" si="10"/>
        <v>3800</v>
      </c>
      <c r="BK133" s="241">
        <f t="shared" si="10"/>
        <v>6500</v>
      </c>
      <c r="BL133" s="241">
        <f t="shared" si="10"/>
        <v>53500</v>
      </c>
      <c r="BM133" s="241">
        <f t="shared" si="10"/>
        <v>3500</v>
      </c>
      <c r="BN133" s="241">
        <f t="shared" si="10"/>
        <v>4000</v>
      </c>
      <c r="BO133" s="241">
        <f t="shared" ref="BO133:CE133" si="11">SUM(BO90:BO132)</f>
        <v>5450</v>
      </c>
      <c r="BP133" s="241">
        <f t="shared" si="11"/>
        <v>5310</v>
      </c>
      <c r="BQ133" s="241">
        <f t="shared" si="11"/>
        <v>3500</v>
      </c>
      <c r="BR133" s="241">
        <f t="shared" si="11"/>
        <v>4500</v>
      </c>
      <c r="BS133" s="241">
        <f t="shared" si="11"/>
        <v>3500</v>
      </c>
      <c r="BT133" s="241">
        <f t="shared" si="11"/>
        <v>5700</v>
      </c>
      <c r="BU133" s="241">
        <f t="shared" si="11"/>
        <v>4300</v>
      </c>
      <c r="BV133" s="241">
        <f t="shared" si="11"/>
        <v>5450</v>
      </c>
      <c r="BW133" s="241">
        <f t="shared" si="11"/>
        <v>3800</v>
      </c>
      <c r="BX133" s="241">
        <f t="shared" si="11"/>
        <v>13900</v>
      </c>
      <c r="BY133" s="241">
        <f t="shared" si="11"/>
        <v>3500</v>
      </c>
      <c r="BZ133" s="241">
        <f t="shared" si="11"/>
        <v>6000</v>
      </c>
      <c r="CA133" s="241">
        <f t="shared" si="11"/>
        <v>3500</v>
      </c>
      <c r="CB133" s="241">
        <f t="shared" si="11"/>
        <v>4500</v>
      </c>
      <c r="CC133" s="241">
        <f t="shared" si="11"/>
        <v>15460</v>
      </c>
      <c r="CD133" s="244">
        <f t="shared" si="11"/>
        <v>589029</v>
      </c>
      <c r="CE133" s="244">
        <f t="shared" si="11"/>
        <v>594864</v>
      </c>
      <c r="CF133" s="24"/>
    </row>
    <row r="134" spans="1:84" ht="14.25" customHeight="1" x14ac:dyDescent="0.4">
      <c r="A134" s="200" t="s">
        <v>212</v>
      </c>
      <c r="B134" s="201"/>
      <c r="C134" s="202"/>
      <c r="D134" s="202"/>
      <c r="E134" s="202"/>
      <c r="F134" s="202"/>
      <c r="G134" s="202"/>
      <c r="H134" s="202"/>
      <c r="I134" s="202"/>
      <c r="J134" s="202"/>
      <c r="K134" s="202"/>
      <c r="L134" s="202"/>
      <c r="M134" s="202"/>
      <c r="N134" s="202"/>
      <c r="O134" s="202"/>
      <c r="P134" s="202"/>
      <c r="Q134" s="202"/>
      <c r="R134" s="202"/>
      <c r="S134" s="202"/>
      <c r="T134" s="202"/>
      <c r="U134" s="202"/>
      <c r="V134" s="202"/>
      <c r="W134" s="202"/>
      <c r="X134" s="202"/>
      <c r="Y134" s="202"/>
      <c r="Z134" s="202"/>
      <c r="AA134" s="202"/>
      <c r="AB134" s="202"/>
      <c r="AC134" s="202"/>
      <c r="AD134" s="202"/>
      <c r="AE134" s="202"/>
      <c r="AF134" s="202"/>
      <c r="AG134" s="202"/>
      <c r="AH134" s="202"/>
      <c r="AI134" s="202"/>
      <c r="AJ134" s="202"/>
      <c r="AK134" s="202"/>
      <c r="AL134" s="202"/>
      <c r="AM134" s="202"/>
      <c r="AN134" s="202"/>
      <c r="AO134" s="202"/>
      <c r="AP134" s="202"/>
      <c r="AQ134" s="202"/>
      <c r="AR134" s="202"/>
      <c r="AS134" s="202"/>
      <c r="AT134" s="202"/>
      <c r="AU134" s="202"/>
      <c r="AV134" s="202"/>
      <c r="AW134" s="202"/>
      <c r="AX134" s="202"/>
      <c r="AY134" s="203"/>
      <c r="AZ134" s="202"/>
      <c r="BA134" s="202"/>
      <c r="BB134" s="202"/>
      <c r="BC134" s="202"/>
      <c r="BD134" s="202"/>
      <c r="BE134" s="202"/>
      <c r="BF134" s="202"/>
      <c r="BG134" s="202"/>
      <c r="BH134" s="202"/>
      <c r="BI134" s="202"/>
      <c r="BJ134" s="202"/>
      <c r="BK134" s="202"/>
      <c r="BL134" s="202"/>
      <c r="BM134" s="202"/>
      <c r="BN134" s="202"/>
      <c r="BO134" s="202"/>
      <c r="BP134" s="202"/>
      <c r="BQ134" s="202"/>
      <c r="BR134" s="202"/>
      <c r="BS134" s="202"/>
      <c r="BT134" s="202"/>
      <c r="BU134" s="202"/>
      <c r="BV134" s="202"/>
      <c r="BW134" s="202"/>
      <c r="BX134" s="202"/>
      <c r="BY134" s="202"/>
      <c r="BZ134" s="202"/>
      <c r="CA134" s="202"/>
      <c r="CB134" s="202"/>
      <c r="CC134" s="202"/>
      <c r="CD134" s="204"/>
      <c r="CE134" s="204"/>
      <c r="CF134" s="104"/>
    </row>
    <row r="135" spans="1:84" ht="14.25" customHeight="1" x14ac:dyDescent="0.4">
      <c r="A135" s="768" t="s">
        <v>417</v>
      </c>
      <c r="B135" s="769"/>
      <c r="C135" s="91" t="s">
        <v>212</v>
      </c>
      <c r="D135" s="91"/>
      <c r="E135" s="91"/>
      <c r="F135" s="91"/>
      <c r="G135" s="91"/>
      <c r="H135" s="91"/>
      <c r="I135" s="91"/>
      <c r="J135" s="91"/>
      <c r="K135" s="91"/>
      <c r="L135" s="91"/>
      <c r="M135" s="91"/>
      <c r="N135" s="91"/>
      <c r="O135" s="91"/>
      <c r="P135" s="91"/>
      <c r="Q135" s="91"/>
      <c r="R135" s="91"/>
      <c r="S135" s="91"/>
      <c r="T135" s="91"/>
      <c r="U135" s="91"/>
      <c r="V135" s="91"/>
      <c r="W135" s="91"/>
      <c r="X135" s="91"/>
      <c r="Y135" s="91"/>
      <c r="Z135" s="91"/>
      <c r="AA135" s="91"/>
      <c r="AB135" s="91"/>
      <c r="AC135" s="91"/>
      <c r="AD135" s="91"/>
      <c r="AE135" s="91"/>
      <c r="AF135" s="91"/>
      <c r="AG135" s="91"/>
      <c r="AH135" s="91"/>
      <c r="AI135" s="91"/>
      <c r="AJ135" s="91"/>
      <c r="AK135" s="91"/>
      <c r="AL135" s="91"/>
      <c r="AM135" s="91"/>
      <c r="AN135" s="91"/>
      <c r="AO135" s="91"/>
      <c r="AP135" s="91"/>
      <c r="AQ135" s="91"/>
      <c r="AR135" s="91"/>
      <c r="AS135" s="91"/>
      <c r="AT135" s="91"/>
      <c r="AU135" s="91"/>
      <c r="AV135" s="91"/>
      <c r="AW135" s="91" t="s">
        <v>212</v>
      </c>
      <c r="AX135" s="91"/>
      <c r="AY135" s="93"/>
      <c r="AZ135" s="91"/>
      <c r="BA135" s="91"/>
      <c r="BB135" s="91"/>
      <c r="BC135" s="91"/>
      <c r="BD135" s="91"/>
      <c r="BE135" s="91"/>
      <c r="BF135" s="91"/>
      <c r="BG135" s="91"/>
      <c r="BH135" s="91"/>
      <c r="BI135" s="91"/>
      <c r="BJ135" s="91"/>
      <c r="BK135" s="91"/>
      <c r="BL135" s="91"/>
      <c r="BM135" s="91"/>
      <c r="BN135" s="91"/>
      <c r="BO135" s="91"/>
      <c r="BP135" s="91"/>
      <c r="BQ135" s="91"/>
      <c r="BR135" s="91"/>
      <c r="BS135" s="91"/>
      <c r="BT135" s="91"/>
      <c r="BU135" s="91"/>
      <c r="BV135" s="91"/>
      <c r="BW135" s="91"/>
      <c r="BX135" s="91"/>
      <c r="BY135" s="91"/>
      <c r="BZ135" s="91"/>
      <c r="CA135" s="91"/>
      <c r="CB135" s="91"/>
      <c r="CC135" s="91"/>
      <c r="CD135" s="94"/>
      <c r="CE135" s="94"/>
      <c r="CF135" s="104"/>
    </row>
    <row r="136" spans="1:84" s="410" customFormat="1" ht="14.25" customHeight="1" x14ac:dyDescent="0.4">
      <c r="A136" s="770"/>
      <c r="B136" s="771"/>
      <c r="C136" s="95"/>
      <c r="D136" s="95"/>
      <c r="E136" s="95"/>
      <c r="F136" s="95"/>
      <c r="G136" s="95"/>
      <c r="H136" s="95"/>
      <c r="I136" s="95"/>
      <c r="J136" s="95"/>
      <c r="K136" s="95"/>
      <c r="L136" s="96"/>
      <c r="M136" s="97"/>
      <c r="N136" s="95"/>
      <c r="O136" s="95"/>
      <c r="P136" s="95"/>
      <c r="Q136" s="95"/>
      <c r="R136" s="95"/>
      <c r="S136" s="95"/>
      <c r="T136" s="95"/>
      <c r="U136" s="95"/>
      <c r="V136" s="98"/>
      <c r="W136" s="95"/>
      <c r="X136" s="95"/>
      <c r="Y136" s="95"/>
      <c r="Z136" s="95"/>
      <c r="AA136" s="95"/>
      <c r="AB136" s="95"/>
      <c r="AC136" s="95"/>
      <c r="AD136" s="95"/>
      <c r="AE136" s="95"/>
      <c r="AF136" s="98"/>
      <c r="AG136" s="95"/>
      <c r="AH136" s="95"/>
      <c r="AI136" s="95"/>
      <c r="AJ136" s="95"/>
      <c r="AK136" s="95"/>
      <c r="AL136" s="95"/>
      <c r="AM136" s="95"/>
      <c r="AN136" s="95"/>
      <c r="AO136" s="95"/>
      <c r="AP136" s="98"/>
      <c r="AQ136" s="95"/>
      <c r="AR136" s="95"/>
      <c r="AS136" s="108" t="s">
        <v>418</v>
      </c>
      <c r="AT136" s="95"/>
      <c r="AU136" s="95"/>
      <c r="AV136" s="95"/>
      <c r="AW136" s="95"/>
      <c r="AX136" s="96"/>
      <c r="AY136" s="99"/>
      <c r="AZ136" s="98"/>
      <c r="BA136" s="95"/>
      <c r="BB136" s="95"/>
      <c r="BC136" s="95"/>
      <c r="BD136" s="95"/>
      <c r="BE136" s="95"/>
      <c r="BF136" s="95"/>
      <c r="BG136" s="95"/>
      <c r="BH136" s="95"/>
      <c r="BI136" s="95"/>
      <c r="BJ136" s="98"/>
      <c r="BK136" s="95"/>
      <c r="BL136" s="95"/>
      <c r="BM136" s="95"/>
      <c r="BN136" s="95"/>
      <c r="BO136" s="95"/>
      <c r="BP136" s="95"/>
      <c r="BQ136" s="95"/>
      <c r="BR136" s="95"/>
      <c r="BS136" s="95"/>
      <c r="BT136" s="98"/>
      <c r="BU136" s="95"/>
      <c r="BV136" s="95"/>
      <c r="BW136" s="95"/>
      <c r="BX136" s="95"/>
      <c r="BY136" s="95"/>
      <c r="BZ136" s="95"/>
      <c r="CA136" s="95"/>
      <c r="CB136" s="95"/>
      <c r="CC136" s="95"/>
      <c r="CD136" s="101">
        <f>SUM(C136:CC136)</f>
        <v>0</v>
      </c>
      <c r="CE136" s="101">
        <f>SUM(D136:CD136)</f>
        <v>0</v>
      </c>
    </row>
    <row r="137" spans="1:84" s="410" customFormat="1" ht="14.25" customHeight="1" x14ac:dyDescent="0.4">
      <c r="A137" s="759" t="s">
        <v>419</v>
      </c>
      <c r="B137" s="760"/>
      <c r="C137" s="95"/>
      <c r="D137" s="95"/>
      <c r="E137" s="95"/>
      <c r="F137" s="95"/>
      <c r="G137" s="95"/>
      <c r="H137" s="95"/>
      <c r="I137" s="95"/>
      <c r="J137" s="95"/>
      <c r="K137" s="95"/>
      <c r="L137" s="96"/>
      <c r="M137" s="97" t="s">
        <v>420</v>
      </c>
      <c r="N137" s="95">
        <v>4000</v>
      </c>
      <c r="O137" s="95"/>
      <c r="P137" s="95"/>
      <c r="Q137" s="95"/>
      <c r="R137" s="95"/>
      <c r="S137" s="95"/>
      <c r="T137" s="95" t="s">
        <v>421</v>
      </c>
      <c r="U137" s="95">
        <v>5150</v>
      </c>
      <c r="V137" s="103"/>
      <c r="W137" s="95"/>
      <c r="X137" s="95">
        <v>170</v>
      </c>
      <c r="Y137" s="95"/>
      <c r="Z137" s="95">
        <v>122</v>
      </c>
      <c r="AA137" s="95"/>
      <c r="AB137" s="95"/>
      <c r="AC137" s="95" t="s">
        <v>422</v>
      </c>
      <c r="AD137" s="95">
        <v>1941</v>
      </c>
      <c r="AE137" s="95">
        <v>315</v>
      </c>
      <c r="AF137" s="98">
        <v>5250</v>
      </c>
      <c r="AG137" s="108" t="s">
        <v>423</v>
      </c>
      <c r="AH137" s="95"/>
      <c r="AI137" s="95"/>
      <c r="AJ137" s="95" t="s">
        <v>359</v>
      </c>
      <c r="AK137" s="95"/>
      <c r="AL137" s="95"/>
      <c r="AM137" s="95"/>
      <c r="AN137" s="95"/>
      <c r="AO137" s="95"/>
      <c r="AP137" s="98" t="s">
        <v>599</v>
      </c>
      <c r="AQ137" s="95">
        <v>2412</v>
      </c>
      <c r="AR137" s="95"/>
      <c r="AS137" s="95">
        <v>5038</v>
      </c>
      <c r="AT137" s="95">
        <v>1720</v>
      </c>
      <c r="AU137" s="95"/>
      <c r="AV137" s="95"/>
      <c r="AW137" s="95"/>
      <c r="AX137" s="96"/>
      <c r="AY137" s="99"/>
      <c r="AZ137" s="98"/>
      <c r="BA137" s="95"/>
      <c r="BB137" s="95" t="s">
        <v>599</v>
      </c>
      <c r="BC137" s="95">
        <v>2000</v>
      </c>
      <c r="BD137" s="95"/>
      <c r="BE137" s="95">
        <v>5000</v>
      </c>
      <c r="BF137" s="108" t="s">
        <v>600</v>
      </c>
      <c r="BG137" s="95"/>
      <c r="BH137" s="95"/>
      <c r="BI137" s="95"/>
      <c r="BJ137" s="98"/>
      <c r="BK137" s="95"/>
      <c r="BL137" s="95"/>
      <c r="BM137" s="95"/>
      <c r="BN137" s="95" t="s">
        <v>599</v>
      </c>
      <c r="BO137" s="95">
        <v>2000</v>
      </c>
      <c r="BP137" s="95"/>
      <c r="BQ137" s="95">
        <v>5000</v>
      </c>
      <c r="BR137" s="108" t="s">
        <v>600</v>
      </c>
      <c r="BS137" s="95"/>
      <c r="BT137" s="98"/>
      <c r="BU137" s="95"/>
      <c r="BV137" s="95"/>
      <c r="BW137" s="95"/>
      <c r="BX137" s="95"/>
      <c r="BY137" s="95" t="s">
        <v>599</v>
      </c>
      <c r="BZ137" s="95">
        <v>2000</v>
      </c>
      <c r="CA137" s="95"/>
      <c r="CB137" s="95" t="s">
        <v>601</v>
      </c>
      <c r="CC137" s="95">
        <v>5000</v>
      </c>
      <c r="CD137" s="101">
        <f>SUM(C137:CC137)</f>
        <v>47118</v>
      </c>
      <c r="CE137" s="101">
        <f>SUM($D137:$CC137)</f>
        <v>47118</v>
      </c>
    </row>
    <row r="138" spans="1:84" s="410" customFormat="1" ht="14.25" customHeight="1" x14ac:dyDescent="0.4">
      <c r="A138" s="751" t="s">
        <v>424</v>
      </c>
      <c r="B138" s="752"/>
      <c r="C138" s="137"/>
      <c r="D138" s="135"/>
      <c r="E138" s="135"/>
      <c r="F138" s="135"/>
      <c r="G138" s="135"/>
      <c r="H138" s="135"/>
      <c r="I138" s="135"/>
      <c r="J138" s="135"/>
      <c r="K138" s="135"/>
      <c r="L138" s="136"/>
      <c r="M138" s="137" t="s">
        <v>425</v>
      </c>
      <c r="N138" s="135">
        <v>307</v>
      </c>
      <c r="O138" s="139"/>
      <c r="P138" s="139"/>
      <c r="Q138" s="135"/>
      <c r="R138" s="135"/>
      <c r="S138" s="135"/>
      <c r="T138" s="135"/>
      <c r="U138" s="135">
        <v>441</v>
      </c>
      <c r="V138" s="138"/>
      <c r="W138" s="135"/>
      <c r="X138" s="135" t="s">
        <v>426</v>
      </c>
      <c r="Y138" s="135"/>
      <c r="Z138" s="135" t="s">
        <v>427</v>
      </c>
      <c r="AA138" s="135"/>
      <c r="AB138" s="135"/>
      <c r="AC138" s="135">
        <v>13</v>
      </c>
      <c r="AD138" s="139"/>
      <c r="AE138" s="135"/>
      <c r="AF138" s="138">
        <v>1198</v>
      </c>
      <c r="AG138" s="135"/>
      <c r="AH138" s="135"/>
      <c r="AI138" s="135"/>
      <c r="AJ138" s="135">
        <v>238</v>
      </c>
      <c r="AK138" s="135"/>
      <c r="AL138" s="135"/>
      <c r="AM138" s="164"/>
      <c r="AN138" s="135">
        <v>-494.18999999994412</v>
      </c>
      <c r="AO138" s="135"/>
      <c r="AP138" s="138"/>
      <c r="AQ138" s="135"/>
      <c r="AR138" s="135"/>
      <c r="AS138" s="135">
        <v>120</v>
      </c>
      <c r="AT138" s="139" t="s">
        <v>428</v>
      </c>
      <c r="AU138" s="135"/>
      <c r="AV138" s="135"/>
      <c r="AW138" s="135"/>
      <c r="AX138" s="245"/>
      <c r="AY138" s="140"/>
      <c r="AZ138" s="138"/>
      <c r="BA138" s="135"/>
      <c r="BB138" s="135"/>
      <c r="BC138" s="135"/>
      <c r="BD138" s="135"/>
      <c r="BE138" s="135">
        <v>1000</v>
      </c>
      <c r="BF138" s="139" t="s">
        <v>602</v>
      </c>
      <c r="BG138" s="135"/>
      <c r="BH138" s="135"/>
      <c r="BI138" s="135"/>
      <c r="BJ138" s="138"/>
      <c r="BK138" s="135"/>
      <c r="BL138" s="135"/>
      <c r="BM138" s="135"/>
      <c r="BN138" s="135"/>
      <c r="BO138" s="135"/>
      <c r="BP138" s="135"/>
      <c r="BQ138" s="135">
        <v>1000</v>
      </c>
      <c r="BR138" s="139" t="s">
        <v>602</v>
      </c>
      <c r="BS138" s="135"/>
      <c r="BT138" s="138"/>
      <c r="BU138" s="135"/>
      <c r="BV138" s="135"/>
      <c r="BW138" s="135"/>
      <c r="BX138" s="135"/>
      <c r="BY138" s="135"/>
      <c r="BZ138" s="135"/>
      <c r="CA138" s="135"/>
      <c r="CB138" s="135" t="s">
        <v>603</v>
      </c>
      <c r="CC138" s="135">
        <v>1000</v>
      </c>
      <c r="CD138" s="757">
        <f>+CE138+CE139</f>
        <v>7538.8100000000559</v>
      </c>
      <c r="CE138" s="142">
        <f>SUM($D138:$CC138)</f>
        <v>4822.8100000000559</v>
      </c>
    </row>
    <row r="139" spans="1:84" s="410" customFormat="1" ht="14.25" customHeight="1" x14ac:dyDescent="0.4">
      <c r="A139" s="753"/>
      <c r="B139" s="754"/>
      <c r="C139" s="122"/>
      <c r="D139" s="120"/>
      <c r="E139" s="120"/>
      <c r="F139" s="120"/>
      <c r="G139" s="120"/>
      <c r="H139" s="120"/>
      <c r="I139" s="120"/>
      <c r="J139" s="120"/>
      <c r="K139" s="120"/>
      <c r="L139" s="121"/>
      <c r="M139" s="122" t="s">
        <v>429</v>
      </c>
      <c r="N139" s="120">
        <v>2566</v>
      </c>
      <c r="O139" s="120"/>
      <c r="P139" s="120"/>
      <c r="Q139" s="120"/>
      <c r="R139" s="120"/>
      <c r="S139" s="120"/>
      <c r="T139" s="120" t="s">
        <v>430</v>
      </c>
      <c r="U139" s="120">
        <v>150</v>
      </c>
      <c r="V139" s="124"/>
      <c r="W139" s="120"/>
      <c r="X139" s="120"/>
      <c r="Y139" s="120"/>
      <c r="Z139" s="120"/>
      <c r="AA139" s="120"/>
      <c r="AB139" s="120"/>
      <c r="AC139" s="120" t="s">
        <v>431</v>
      </c>
      <c r="AD139" s="120"/>
      <c r="AE139" s="120"/>
      <c r="AF139" s="124"/>
      <c r="AG139" s="120"/>
      <c r="AH139" s="120"/>
      <c r="AI139" s="120"/>
      <c r="AJ139" s="120"/>
      <c r="AK139" s="120"/>
      <c r="AL139" s="120"/>
      <c r="AM139" s="120"/>
      <c r="AN139" s="120" t="s">
        <v>834</v>
      </c>
      <c r="AO139" s="120"/>
      <c r="AP139" s="124"/>
      <c r="AQ139" s="120"/>
      <c r="AR139" s="120"/>
      <c r="AS139" s="123" t="s">
        <v>432</v>
      </c>
      <c r="AT139" s="120"/>
      <c r="AU139" s="120"/>
      <c r="AV139" s="120"/>
      <c r="AW139" s="120"/>
      <c r="AX139" s="121"/>
      <c r="AY139" s="125"/>
      <c r="AZ139" s="124"/>
      <c r="BA139" s="120"/>
      <c r="BB139" s="120"/>
      <c r="BC139" s="120"/>
      <c r="BD139" s="120"/>
      <c r="BE139" s="120"/>
      <c r="BF139" s="120"/>
      <c r="BG139" s="120"/>
      <c r="BH139" s="120"/>
      <c r="BI139" s="120"/>
      <c r="BJ139" s="124"/>
      <c r="BK139" s="120"/>
      <c r="BL139" s="120"/>
      <c r="BM139" s="120"/>
      <c r="BN139" s="120"/>
      <c r="BO139" s="120"/>
      <c r="BP139" s="120"/>
      <c r="BQ139" s="120"/>
      <c r="BR139" s="120"/>
      <c r="BS139" s="120"/>
      <c r="BT139" s="124"/>
      <c r="BU139" s="120"/>
      <c r="BV139" s="120"/>
      <c r="BW139" s="120"/>
      <c r="BX139" s="120"/>
      <c r="BY139" s="120"/>
      <c r="BZ139" s="120"/>
      <c r="CA139" s="120"/>
      <c r="CB139" s="120"/>
      <c r="CC139" s="120"/>
      <c r="CD139" s="758"/>
      <c r="CE139" s="127">
        <f>SUM($D139:$CC139)</f>
        <v>2716</v>
      </c>
    </row>
    <row r="140" spans="1:84" s="410" customFormat="1" ht="14.25" customHeight="1" x14ac:dyDescent="0.4">
      <c r="A140" s="755"/>
      <c r="B140" s="756"/>
      <c r="C140" s="128"/>
      <c r="D140" s="128"/>
      <c r="E140" s="128"/>
      <c r="F140" s="128"/>
      <c r="G140" s="128"/>
      <c r="H140" s="128"/>
      <c r="I140" s="128"/>
      <c r="J140" s="128"/>
      <c r="K140" s="128"/>
      <c r="L140" s="129"/>
      <c r="M140" s="130" t="s">
        <v>433</v>
      </c>
      <c r="N140" s="128">
        <v>9394</v>
      </c>
      <c r="O140" s="128"/>
      <c r="P140" s="128"/>
      <c r="Q140" s="128"/>
      <c r="R140" s="128"/>
      <c r="S140" s="128"/>
      <c r="T140" s="128"/>
      <c r="U140" s="128"/>
      <c r="V140" s="132"/>
      <c r="W140" s="128"/>
      <c r="X140" s="128"/>
      <c r="Y140" s="128"/>
      <c r="Z140" s="128"/>
      <c r="AA140" s="128"/>
      <c r="AB140" s="128"/>
      <c r="AC140" s="128"/>
      <c r="AD140" s="128"/>
      <c r="AE140" s="128"/>
      <c r="AF140" s="132"/>
      <c r="AG140" s="128"/>
      <c r="AH140" s="128"/>
      <c r="AI140" s="128"/>
      <c r="AJ140" s="128"/>
      <c r="AK140" s="128"/>
      <c r="AL140" s="128"/>
      <c r="AM140" s="128"/>
      <c r="AN140" s="128"/>
      <c r="AO140" s="128"/>
      <c r="AP140" s="132"/>
      <c r="AQ140" s="128"/>
      <c r="AR140" s="128"/>
      <c r="AS140" s="128"/>
      <c r="AT140" s="128"/>
      <c r="AU140" s="128"/>
      <c r="AV140" s="128"/>
      <c r="AW140" s="128"/>
      <c r="AX140" s="129"/>
      <c r="AY140" s="153"/>
      <c r="AZ140" s="132"/>
      <c r="BA140" s="128"/>
      <c r="BB140" s="128"/>
      <c r="BC140" s="128"/>
      <c r="BD140" s="128"/>
      <c r="BE140" s="128"/>
      <c r="BF140" s="128"/>
      <c r="BG140" s="128"/>
      <c r="BH140" s="128"/>
      <c r="BI140" s="128"/>
      <c r="BJ140" s="132"/>
      <c r="BK140" s="128"/>
      <c r="BL140" s="128"/>
      <c r="BM140" s="128"/>
      <c r="BN140" s="128"/>
      <c r="BO140" s="128"/>
      <c r="BP140" s="128"/>
      <c r="BQ140" s="128"/>
      <c r="BR140" s="128"/>
      <c r="BS140" s="128"/>
      <c r="BT140" s="132"/>
      <c r="BU140" s="128"/>
      <c r="BV140" s="128"/>
      <c r="BW140" s="128"/>
      <c r="BX140" s="128"/>
      <c r="BY140" s="128"/>
      <c r="BZ140" s="128"/>
      <c r="CA140" s="128"/>
      <c r="CB140" s="128"/>
      <c r="CC140" s="128"/>
      <c r="CD140" s="101">
        <f>SUM(C140:CC140)</f>
        <v>9394</v>
      </c>
      <c r="CE140" s="101">
        <f>SUM(D140:CD140)</f>
        <v>18788</v>
      </c>
    </row>
    <row r="141" spans="1:84" s="410" customFormat="1" ht="14.25" customHeight="1" thickBot="1" x14ac:dyDescent="0.45">
      <c r="A141" s="759"/>
      <c r="B141" s="760"/>
      <c r="C141" s="95"/>
      <c r="D141" s="95"/>
      <c r="E141" s="95"/>
      <c r="F141" s="95"/>
      <c r="G141" s="95"/>
      <c r="H141" s="95"/>
      <c r="I141" s="95"/>
      <c r="J141" s="95"/>
      <c r="K141" s="95"/>
      <c r="L141" s="96"/>
      <c r="M141" s="97"/>
      <c r="N141" s="95"/>
      <c r="O141" s="95"/>
      <c r="P141" s="95"/>
      <c r="Q141" s="95"/>
      <c r="R141" s="95"/>
      <c r="S141" s="95"/>
      <c r="T141" s="95"/>
      <c r="U141" s="95"/>
      <c r="V141" s="98"/>
      <c r="W141" s="95"/>
      <c r="X141" s="95"/>
      <c r="Y141" s="95"/>
      <c r="Z141" s="95"/>
      <c r="AA141" s="95"/>
      <c r="AB141" s="95"/>
      <c r="AC141" s="95"/>
      <c r="AD141" s="95"/>
      <c r="AE141" s="95"/>
      <c r="AF141" s="98"/>
      <c r="AG141" s="95"/>
      <c r="AH141" s="95"/>
      <c r="AI141" s="95"/>
      <c r="AJ141" s="95"/>
      <c r="AK141" s="95"/>
      <c r="AL141" s="95"/>
      <c r="AM141" s="95"/>
      <c r="AN141" s="95"/>
      <c r="AO141" s="95"/>
      <c r="AP141" s="98"/>
      <c r="AQ141" s="95"/>
      <c r="AR141" s="95"/>
      <c r="AS141" s="95"/>
      <c r="AT141" s="95"/>
      <c r="AU141" s="95"/>
      <c r="AV141" s="95"/>
      <c r="AW141" s="95"/>
      <c r="AX141" s="96"/>
      <c r="AY141" s="99"/>
      <c r="AZ141" s="98"/>
      <c r="BA141" s="95"/>
      <c r="BB141" s="95"/>
      <c r="BC141" s="95"/>
      <c r="BD141" s="95"/>
      <c r="BE141" s="95"/>
      <c r="BF141" s="95"/>
      <c r="BG141" s="95"/>
      <c r="BH141" s="95"/>
      <c r="BI141" s="95"/>
      <c r="BJ141" s="98"/>
      <c r="BK141" s="95"/>
      <c r="BL141" s="95"/>
      <c r="BM141" s="95"/>
      <c r="BN141" s="95"/>
      <c r="BO141" s="95"/>
      <c r="BP141" s="95"/>
      <c r="BQ141" s="95"/>
      <c r="BR141" s="95"/>
      <c r="BS141" s="95"/>
      <c r="BT141" s="98"/>
      <c r="BU141" s="95"/>
      <c r="BV141" s="95"/>
      <c r="BW141" s="95"/>
      <c r="BX141" s="95"/>
      <c r="BY141" s="95"/>
      <c r="BZ141" s="95"/>
      <c r="CA141" s="95"/>
      <c r="CB141" s="95"/>
      <c r="CC141" s="95"/>
      <c r="CD141" s="101">
        <f>SUM(C141:CC141)</f>
        <v>0</v>
      </c>
      <c r="CE141" s="101">
        <f>SUM(D141:CD141)</f>
        <v>0</v>
      </c>
    </row>
    <row r="142" spans="1:84" ht="14.25" customHeight="1" thickTop="1" x14ac:dyDescent="0.4">
      <c r="A142" s="761" t="s">
        <v>434</v>
      </c>
      <c r="B142" s="762"/>
      <c r="C142" s="241">
        <f t="shared" ref="C142:BN142" si="12">SUM(C137:C141)</f>
        <v>0</v>
      </c>
      <c r="D142" s="241">
        <f t="shared" si="12"/>
        <v>0</v>
      </c>
      <c r="E142" s="241">
        <f t="shared" si="12"/>
        <v>0</v>
      </c>
      <c r="F142" s="241">
        <f t="shared" si="12"/>
        <v>0</v>
      </c>
      <c r="G142" s="241">
        <f t="shared" si="12"/>
        <v>0</v>
      </c>
      <c r="H142" s="241">
        <f t="shared" si="12"/>
        <v>0</v>
      </c>
      <c r="I142" s="241">
        <f t="shared" si="12"/>
        <v>0</v>
      </c>
      <c r="J142" s="241">
        <f t="shared" si="12"/>
        <v>0</v>
      </c>
      <c r="K142" s="246">
        <f t="shared" si="12"/>
        <v>0</v>
      </c>
      <c r="L142" s="242">
        <f t="shared" si="12"/>
        <v>0</v>
      </c>
      <c r="M142" s="247">
        <f t="shared" si="12"/>
        <v>0</v>
      </c>
      <c r="N142" s="241">
        <f t="shared" si="12"/>
        <v>16267</v>
      </c>
      <c r="O142" s="241">
        <f t="shared" si="12"/>
        <v>0</v>
      </c>
      <c r="P142" s="241">
        <f t="shared" si="12"/>
        <v>0</v>
      </c>
      <c r="Q142" s="241">
        <f t="shared" si="12"/>
        <v>0</v>
      </c>
      <c r="R142" s="241">
        <f t="shared" si="12"/>
        <v>0</v>
      </c>
      <c r="S142" s="241">
        <f t="shared" si="12"/>
        <v>0</v>
      </c>
      <c r="T142" s="241">
        <f t="shared" si="12"/>
        <v>0</v>
      </c>
      <c r="U142" s="241">
        <f t="shared" si="12"/>
        <v>5741</v>
      </c>
      <c r="V142" s="248">
        <f t="shared" si="12"/>
        <v>0</v>
      </c>
      <c r="W142" s="241">
        <f t="shared" si="12"/>
        <v>0</v>
      </c>
      <c r="X142" s="241">
        <f t="shared" si="12"/>
        <v>170</v>
      </c>
      <c r="Y142" s="241">
        <f t="shared" si="12"/>
        <v>0</v>
      </c>
      <c r="Z142" s="241">
        <f t="shared" si="12"/>
        <v>122</v>
      </c>
      <c r="AA142" s="241">
        <f t="shared" si="12"/>
        <v>0</v>
      </c>
      <c r="AB142" s="241">
        <f t="shared" si="12"/>
        <v>0</v>
      </c>
      <c r="AC142" s="241">
        <f t="shared" si="12"/>
        <v>13</v>
      </c>
      <c r="AD142" s="241">
        <f t="shared" si="12"/>
        <v>1941</v>
      </c>
      <c r="AE142" s="241">
        <f t="shared" si="12"/>
        <v>315</v>
      </c>
      <c r="AF142" s="248">
        <f t="shared" si="12"/>
        <v>6448</v>
      </c>
      <c r="AG142" s="241">
        <f t="shared" si="12"/>
        <v>0</v>
      </c>
      <c r="AH142" s="241">
        <f t="shared" si="12"/>
        <v>0</v>
      </c>
      <c r="AI142" s="241">
        <f t="shared" si="12"/>
        <v>0</v>
      </c>
      <c r="AJ142" s="241">
        <f t="shared" si="12"/>
        <v>238</v>
      </c>
      <c r="AK142" s="241">
        <f t="shared" si="12"/>
        <v>0</v>
      </c>
      <c r="AL142" s="241">
        <f t="shared" si="12"/>
        <v>0</v>
      </c>
      <c r="AM142" s="241">
        <f t="shared" si="12"/>
        <v>0</v>
      </c>
      <c r="AN142" s="241">
        <f t="shared" si="12"/>
        <v>-494.18999999994412</v>
      </c>
      <c r="AO142" s="241">
        <f t="shared" si="12"/>
        <v>0</v>
      </c>
      <c r="AP142" s="248">
        <f t="shared" si="12"/>
        <v>0</v>
      </c>
      <c r="AQ142" s="242">
        <f t="shared" si="12"/>
        <v>2412</v>
      </c>
      <c r="AR142" s="241">
        <f t="shared" si="12"/>
        <v>0</v>
      </c>
      <c r="AS142" s="241">
        <f t="shared" si="12"/>
        <v>5158</v>
      </c>
      <c r="AT142" s="241">
        <f t="shared" si="12"/>
        <v>1720</v>
      </c>
      <c r="AU142" s="241">
        <f t="shared" si="12"/>
        <v>0</v>
      </c>
      <c r="AV142" s="249">
        <f t="shared" si="12"/>
        <v>0</v>
      </c>
      <c r="AW142" s="241">
        <f t="shared" si="12"/>
        <v>0</v>
      </c>
      <c r="AX142" s="242">
        <f t="shared" si="12"/>
        <v>0</v>
      </c>
      <c r="AY142" s="243">
        <f t="shared" si="12"/>
        <v>0</v>
      </c>
      <c r="AZ142" s="248">
        <f t="shared" si="12"/>
        <v>0</v>
      </c>
      <c r="BA142" s="241">
        <f t="shared" si="12"/>
        <v>0</v>
      </c>
      <c r="BB142" s="241">
        <f t="shared" si="12"/>
        <v>0</v>
      </c>
      <c r="BC142" s="241">
        <f t="shared" si="12"/>
        <v>2000</v>
      </c>
      <c r="BD142" s="241">
        <f t="shared" si="12"/>
        <v>0</v>
      </c>
      <c r="BE142" s="241">
        <f t="shared" si="12"/>
        <v>6000</v>
      </c>
      <c r="BF142" s="241">
        <f t="shared" si="12"/>
        <v>0</v>
      </c>
      <c r="BG142" s="241">
        <f t="shared" si="12"/>
        <v>0</v>
      </c>
      <c r="BH142" s="241">
        <f t="shared" si="12"/>
        <v>0</v>
      </c>
      <c r="BI142" s="241">
        <f t="shared" si="12"/>
        <v>0</v>
      </c>
      <c r="BJ142" s="248">
        <f t="shared" si="12"/>
        <v>0</v>
      </c>
      <c r="BK142" s="241">
        <f t="shared" si="12"/>
        <v>0</v>
      </c>
      <c r="BL142" s="241">
        <f t="shared" si="12"/>
        <v>0</v>
      </c>
      <c r="BM142" s="241">
        <f t="shared" si="12"/>
        <v>0</v>
      </c>
      <c r="BN142" s="241">
        <f t="shared" si="12"/>
        <v>0</v>
      </c>
      <c r="BO142" s="241">
        <f t="shared" ref="BO142:CE142" si="13">SUM(BO137:BO141)</f>
        <v>2000</v>
      </c>
      <c r="BP142" s="250">
        <f t="shared" si="13"/>
        <v>0</v>
      </c>
      <c r="BQ142" s="241">
        <f t="shared" si="13"/>
        <v>6000</v>
      </c>
      <c r="BR142" s="241">
        <f t="shared" si="13"/>
        <v>0</v>
      </c>
      <c r="BS142" s="241">
        <f t="shared" si="13"/>
        <v>0</v>
      </c>
      <c r="BT142" s="248">
        <f t="shared" si="13"/>
        <v>0</v>
      </c>
      <c r="BU142" s="241">
        <f t="shared" si="13"/>
        <v>0</v>
      </c>
      <c r="BV142" s="241">
        <f t="shared" si="13"/>
        <v>0</v>
      </c>
      <c r="BW142" s="241">
        <f t="shared" si="13"/>
        <v>0</v>
      </c>
      <c r="BX142" s="241">
        <f t="shared" si="13"/>
        <v>0</v>
      </c>
      <c r="BY142" s="241">
        <f t="shared" si="13"/>
        <v>0</v>
      </c>
      <c r="BZ142" s="249">
        <f t="shared" si="13"/>
        <v>2000</v>
      </c>
      <c r="CA142" s="241">
        <f t="shared" si="13"/>
        <v>0</v>
      </c>
      <c r="CB142" s="241">
        <f t="shared" si="13"/>
        <v>0</v>
      </c>
      <c r="CC142" s="249">
        <f t="shared" si="13"/>
        <v>6000</v>
      </c>
      <c r="CD142" s="244">
        <f t="shared" si="13"/>
        <v>64050.810000000056</v>
      </c>
      <c r="CE142" s="244">
        <f t="shared" si="13"/>
        <v>73444.810000000056</v>
      </c>
    </row>
    <row r="143" spans="1:84" ht="14.25" customHeight="1" x14ac:dyDescent="0.4">
      <c r="A143" s="251" t="s">
        <v>212</v>
      </c>
      <c r="B143" s="252"/>
      <c r="C143" s="252"/>
      <c r="D143" s="252"/>
      <c r="E143" s="252"/>
      <c r="F143" s="252"/>
      <c r="G143" s="252"/>
      <c r="H143" s="252"/>
      <c r="I143" s="252"/>
      <c r="J143" s="252"/>
      <c r="K143" s="252"/>
      <c r="L143" s="252"/>
      <c r="M143" s="252"/>
      <c r="N143" s="252"/>
      <c r="O143" s="252"/>
      <c r="P143" s="252"/>
      <c r="Q143" s="252"/>
      <c r="R143" s="252"/>
      <c r="S143" s="252"/>
      <c r="T143" s="252"/>
      <c r="U143" s="252"/>
      <c r="V143" s="252"/>
      <c r="W143" s="252"/>
      <c r="X143" s="252"/>
      <c r="Y143" s="252"/>
      <c r="Z143" s="252"/>
      <c r="AA143" s="252"/>
      <c r="AB143" s="252"/>
      <c r="AC143" s="252"/>
      <c r="AD143" s="252"/>
      <c r="AE143" s="252"/>
      <c r="AF143" s="252"/>
      <c r="AG143" s="252"/>
      <c r="AH143" s="252"/>
      <c r="AI143" s="252"/>
      <c r="AJ143" s="252"/>
      <c r="AK143" s="252"/>
      <c r="AL143" s="252"/>
      <c r="AM143" s="252"/>
      <c r="AN143" s="252"/>
      <c r="AO143" s="252"/>
      <c r="AP143" s="252"/>
      <c r="AQ143" s="252"/>
      <c r="AR143" s="252"/>
      <c r="AS143" s="252"/>
      <c r="AT143" s="252"/>
      <c r="AU143" s="252"/>
      <c r="AV143" s="252"/>
      <c r="AW143" s="252"/>
      <c r="AX143" s="252"/>
      <c r="AY143" s="253"/>
      <c r="AZ143" s="252"/>
      <c r="BA143" s="252"/>
      <c r="BB143" s="252"/>
      <c r="BC143" s="252"/>
      <c r="BD143" s="252"/>
      <c r="BE143" s="252"/>
      <c r="BF143" s="252"/>
      <c r="BG143" s="252"/>
      <c r="BH143" s="252"/>
      <c r="BI143" s="252"/>
      <c r="BJ143" s="252"/>
      <c r="BK143" s="252"/>
      <c r="BL143" s="252"/>
      <c r="BM143" s="252"/>
      <c r="BN143" s="252"/>
      <c r="BO143" s="252"/>
      <c r="BP143" s="252"/>
      <c r="BQ143" s="252"/>
      <c r="BR143" s="252"/>
      <c r="BS143" s="252"/>
      <c r="BT143" s="252"/>
      <c r="BU143" s="252"/>
      <c r="BV143" s="252"/>
      <c r="BW143" s="252"/>
      <c r="BX143" s="252"/>
      <c r="BY143" s="252"/>
      <c r="BZ143" s="252"/>
      <c r="CA143" s="252"/>
      <c r="CB143" s="252"/>
      <c r="CC143" s="252"/>
      <c r="CD143" s="254"/>
      <c r="CE143" s="254"/>
      <c r="CF143" s="24"/>
    </row>
    <row r="144" spans="1:84" s="410" customFormat="1" ht="14.25" customHeight="1" x14ac:dyDescent="0.4">
      <c r="A144" s="763" t="s">
        <v>822</v>
      </c>
      <c r="B144" s="764"/>
      <c r="C144" s="255">
        <f t="shared" ref="C144:BN144" si="14">+C87+C59+C142+C133</f>
        <v>0</v>
      </c>
      <c r="D144" s="255">
        <f t="shared" si="14"/>
        <v>0</v>
      </c>
      <c r="E144" s="255">
        <f t="shared" si="14"/>
        <v>0</v>
      </c>
      <c r="F144" s="255">
        <f t="shared" si="14"/>
        <v>0</v>
      </c>
      <c r="G144" s="255">
        <f t="shared" si="14"/>
        <v>0</v>
      </c>
      <c r="H144" s="255">
        <f t="shared" si="14"/>
        <v>4587</v>
      </c>
      <c r="I144" s="255">
        <f t="shared" si="14"/>
        <v>400</v>
      </c>
      <c r="J144" s="255">
        <f t="shared" si="14"/>
        <v>7998</v>
      </c>
      <c r="K144" s="255">
        <f t="shared" si="14"/>
        <v>3649</v>
      </c>
      <c r="L144" s="256">
        <f t="shared" si="14"/>
        <v>16022</v>
      </c>
      <c r="M144" s="257">
        <f t="shared" si="14"/>
        <v>5499</v>
      </c>
      <c r="N144" s="255">
        <f t="shared" si="14"/>
        <v>209064</v>
      </c>
      <c r="O144" s="255">
        <f t="shared" si="14"/>
        <v>3643</v>
      </c>
      <c r="P144" s="255">
        <f t="shared" si="14"/>
        <v>1259</v>
      </c>
      <c r="Q144" s="255">
        <f t="shared" si="14"/>
        <v>14324</v>
      </c>
      <c r="R144" s="255">
        <f t="shared" si="14"/>
        <v>4272</v>
      </c>
      <c r="S144" s="255">
        <f t="shared" si="14"/>
        <v>1852</v>
      </c>
      <c r="T144" s="255">
        <f t="shared" si="14"/>
        <v>35748</v>
      </c>
      <c r="U144" s="255">
        <f t="shared" si="14"/>
        <v>208710</v>
      </c>
      <c r="V144" s="256">
        <f t="shared" si="14"/>
        <v>14686</v>
      </c>
      <c r="W144" s="257">
        <f t="shared" si="14"/>
        <v>48049</v>
      </c>
      <c r="X144" s="255">
        <f t="shared" si="14"/>
        <v>7099</v>
      </c>
      <c r="Y144" s="255">
        <f t="shared" si="14"/>
        <v>22505</v>
      </c>
      <c r="Z144" s="255">
        <f t="shared" si="14"/>
        <v>73706</v>
      </c>
      <c r="AA144" s="255">
        <f t="shared" si="14"/>
        <v>41990</v>
      </c>
      <c r="AB144" s="255">
        <f t="shared" si="14"/>
        <v>18742</v>
      </c>
      <c r="AC144" s="255">
        <f t="shared" si="14"/>
        <v>15319</v>
      </c>
      <c r="AD144" s="255">
        <f t="shared" si="14"/>
        <v>18210</v>
      </c>
      <c r="AE144" s="255">
        <f t="shared" si="14"/>
        <v>26159</v>
      </c>
      <c r="AF144" s="256">
        <f t="shared" si="14"/>
        <v>256325</v>
      </c>
      <c r="AG144" s="257">
        <f t="shared" si="14"/>
        <v>11612</v>
      </c>
      <c r="AH144" s="255">
        <f t="shared" si="14"/>
        <v>35334</v>
      </c>
      <c r="AI144" s="255">
        <f t="shared" si="14"/>
        <v>23713</v>
      </c>
      <c r="AJ144" s="255">
        <f t="shared" si="14"/>
        <v>8823</v>
      </c>
      <c r="AK144" s="255">
        <f t="shared" si="14"/>
        <v>54630</v>
      </c>
      <c r="AL144" s="255">
        <f t="shared" si="14"/>
        <v>71902</v>
      </c>
      <c r="AM144" s="255">
        <f t="shared" si="14"/>
        <v>34763</v>
      </c>
      <c r="AN144" s="255">
        <f>+AN87+AN59+AN142+AN133</f>
        <v>63772.810000000056</v>
      </c>
      <c r="AO144" s="255">
        <f t="shared" si="14"/>
        <v>14516</v>
      </c>
      <c r="AP144" s="256">
        <f t="shared" si="14"/>
        <v>8877</v>
      </c>
      <c r="AQ144" s="257">
        <f t="shared" si="14"/>
        <v>10025</v>
      </c>
      <c r="AR144" s="255">
        <f t="shared" si="14"/>
        <v>118534</v>
      </c>
      <c r="AS144" s="255">
        <f t="shared" si="14"/>
        <v>149607.00000000003</v>
      </c>
      <c r="AT144" s="255">
        <f t="shared" si="14"/>
        <v>27230</v>
      </c>
      <c r="AU144" s="255">
        <f t="shared" si="14"/>
        <v>84481</v>
      </c>
      <c r="AV144" s="255">
        <f t="shared" si="14"/>
        <v>43853</v>
      </c>
      <c r="AW144" s="255">
        <f t="shared" si="14"/>
        <v>316865</v>
      </c>
      <c r="AX144" s="570">
        <f t="shared" si="14"/>
        <v>25300</v>
      </c>
      <c r="AY144" s="258">
        <f t="shared" si="14"/>
        <v>33610</v>
      </c>
      <c r="AZ144" s="256">
        <f t="shared" si="14"/>
        <v>16980</v>
      </c>
      <c r="BA144" s="257">
        <f t="shared" si="14"/>
        <v>80350</v>
      </c>
      <c r="BB144" s="255">
        <f t="shared" si="14"/>
        <v>19180</v>
      </c>
      <c r="BC144" s="255">
        <f t="shared" si="14"/>
        <v>10800</v>
      </c>
      <c r="BD144" s="255">
        <f t="shared" si="14"/>
        <v>11180</v>
      </c>
      <c r="BE144" s="255">
        <f t="shared" si="14"/>
        <v>582500</v>
      </c>
      <c r="BF144" s="255">
        <f t="shared" si="14"/>
        <v>17880</v>
      </c>
      <c r="BG144" s="255">
        <f t="shared" si="14"/>
        <v>10700</v>
      </c>
      <c r="BH144" s="255">
        <f t="shared" si="14"/>
        <v>16830</v>
      </c>
      <c r="BI144" s="255">
        <f t="shared" si="14"/>
        <v>9000</v>
      </c>
      <c r="BJ144" s="256">
        <f t="shared" si="14"/>
        <v>90880</v>
      </c>
      <c r="BK144" s="257">
        <f t="shared" si="14"/>
        <v>13100</v>
      </c>
      <c r="BL144" s="255">
        <f t="shared" si="14"/>
        <v>65580</v>
      </c>
      <c r="BM144" s="255">
        <f t="shared" si="14"/>
        <v>8500</v>
      </c>
      <c r="BN144" s="255">
        <f t="shared" si="14"/>
        <v>11680</v>
      </c>
      <c r="BO144" s="255">
        <f t="shared" ref="BO144:CE144" si="15">+BO87+BO59+BO142+BO133</f>
        <v>23450</v>
      </c>
      <c r="BP144" s="255">
        <f t="shared" si="15"/>
        <v>14390</v>
      </c>
      <c r="BQ144" s="255">
        <f t="shared" si="15"/>
        <v>507700</v>
      </c>
      <c r="BR144" s="255">
        <f t="shared" si="15"/>
        <v>18380</v>
      </c>
      <c r="BS144" s="255">
        <f t="shared" si="15"/>
        <v>21800</v>
      </c>
      <c r="BT144" s="256">
        <f t="shared" si="15"/>
        <v>14580</v>
      </c>
      <c r="BU144" s="257">
        <f t="shared" si="15"/>
        <v>9300</v>
      </c>
      <c r="BV144" s="255">
        <f t="shared" si="15"/>
        <v>15030</v>
      </c>
      <c r="BW144" s="255">
        <f t="shared" si="15"/>
        <v>17800</v>
      </c>
      <c r="BX144" s="255">
        <f t="shared" si="15"/>
        <v>83980</v>
      </c>
      <c r="BY144" s="255">
        <f t="shared" si="15"/>
        <v>22400</v>
      </c>
      <c r="BZ144" s="255">
        <f t="shared" si="15"/>
        <v>15380</v>
      </c>
      <c r="CA144" s="255">
        <f t="shared" si="15"/>
        <v>10700</v>
      </c>
      <c r="CB144" s="255">
        <f t="shared" si="15"/>
        <v>11880</v>
      </c>
      <c r="CC144" s="255">
        <f t="shared" si="15"/>
        <v>264760</v>
      </c>
      <c r="CD144" s="259">
        <f t="shared" si="15"/>
        <v>4201099.8100000005</v>
      </c>
      <c r="CE144" s="259">
        <f t="shared" si="15"/>
        <v>4313328.8100000005</v>
      </c>
      <c r="CF144" s="24"/>
    </row>
    <row r="145" spans="1:84" ht="14.25" customHeight="1" x14ac:dyDescent="0.4">
      <c r="A145" s="260"/>
      <c r="B145" s="252"/>
      <c r="C145" s="261"/>
      <c r="D145" s="261"/>
      <c r="E145" s="261"/>
      <c r="F145" s="261"/>
      <c r="G145" s="261"/>
      <c r="H145" s="261"/>
      <c r="I145" s="261"/>
      <c r="J145" s="261"/>
      <c r="K145" s="261"/>
      <c r="L145" s="262"/>
      <c r="M145" s="261"/>
      <c r="N145" s="261"/>
      <c r="O145" s="261"/>
      <c r="P145" s="261"/>
      <c r="Q145" s="261"/>
      <c r="R145" s="261"/>
      <c r="S145" s="261"/>
      <c r="T145" s="261"/>
      <c r="U145" s="261"/>
      <c r="V145" s="261"/>
      <c r="W145" s="261"/>
      <c r="X145" s="261"/>
      <c r="Y145" s="261"/>
      <c r="Z145" s="261"/>
      <c r="AA145" s="261"/>
      <c r="AB145" s="261"/>
      <c r="AC145" s="261"/>
      <c r="AD145" s="261"/>
      <c r="AE145" s="261"/>
      <c r="AF145" s="261"/>
      <c r="AG145" s="261"/>
      <c r="AH145" s="261"/>
      <c r="AI145" s="261"/>
      <c r="AJ145" s="261"/>
      <c r="AK145" s="261"/>
      <c r="AL145" s="261"/>
      <c r="AM145" s="261"/>
      <c r="AN145" s="261"/>
      <c r="AO145" s="261"/>
      <c r="AP145" s="261"/>
      <c r="AQ145" s="261"/>
      <c r="AR145" s="261"/>
      <c r="AS145" s="261"/>
      <c r="AT145" s="261"/>
      <c r="AU145" s="261"/>
      <c r="AV145" s="261"/>
      <c r="AW145" s="261"/>
      <c r="AX145" s="261"/>
      <c r="AY145" s="263"/>
      <c r="AZ145" s="261"/>
      <c r="BA145" s="261"/>
      <c r="BB145" s="261"/>
      <c r="BC145" s="261"/>
      <c r="BD145" s="261"/>
      <c r="BE145" s="261"/>
      <c r="BF145" s="261"/>
      <c r="BG145" s="261"/>
      <c r="BH145" s="261"/>
      <c r="BI145" s="261"/>
      <c r="BJ145" s="261"/>
      <c r="BK145" s="261"/>
      <c r="BL145" s="261"/>
      <c r="BM145" s="261"/>
      <c r="BN145" s="261"/>
      <c r="BO145" s="261"/>
      <c r="BP145" s="261"/>
      <c r="BQ145" s="261"/>
      <c r="BR145" s="261"/>
      <c r="BS145" s="261"/>
      <c r="BT145" s="261"/>
      <c r="BU145" s="261"/>
      <c r="BV145" s="261"/>
      <c r="BW145" s="261"/>
      <c r="BX145" s="261"/>
      <c r="BY145" s="261"/>
      <c r="BZ145" s="261"/>
      <c r="CA145" s="261"/>
      <c r="CB145" s="261"/>
      <c r="CC145" s="261"/>
      <c r="CD145" s="262"/>
      <c r="CE145" s="262"/>
      <c r="CF145" s="24"/>
    </row>
    <row r="146" spans="1:84" ht="14.25" customHeight="1" x14ac:dyDescent="0.4">
      <c r="A146" s="765" t="s">
        <v>436</v>
      </c>
      <c r="B146" s="766"/>
      <c r="C146" s="264">
        <f>+C144</f>
        <v>0</v>
      </c>
      <c r="D146" s="265">
        <f t="shared" ref="D146:BO146" si="16">+D144+C146</f>
        <v>0</v>
      </c>
      <c r="E146" s="265">
        <f t="shared" si="16"/>
        <v>0</v>
      </c>
      <c r="F146" s="265">
        <f t="shared" si="16"/>
        <v>0</v>
      </c>
      <c r="G146" s="265">
        <f>+G144+F146</f>
        <v>0</v>
      </c>
      <c r="H146" s="265">
        <f>+H144+G146</f>
        <v>4587</v>
      </c>
      <c r="I146" s="265">
        <f t="shared" si="16"/>
        <v>4987</v>
      </c>
      <c r="J146" s="265">
        <f t="shared" si="16"/>
        <v>12985</v>
      </c>
      <c r="K146" s="265">
        <f>+K144+J146</f>
        <v>16634</v>
      </c>
      <c r="L146" s="266">
        <f>+L144+K146</f>
        <v>32656</v>
      </c>
      <c r="M146" s="267">
        <f t="shared" si="16"/>
        <v>38155</v>
      </c>
      <c r="N146" s="265">
        <f t="shared" si="16"/>
        <v>247219</v>
      </c>
      <c r="O146" s="265">
        <f>+O144+N146</f>
        <v>250862</v>
      </c>
      <c r="P146" s="265">
        <f t="shared" si="16"/>
        <v>252121</v>
      </c>
      <c r="Q146" s="265">
        <f>+Q144+P146</f>
        <v>266445</v>
      </c>
      <c r="R146" s="265">
        <f t="shared" si="16"/>
        <v>270717</v>
      </c>
      <c r="S146" s="265">
        <f t="shared" si="16"/>
        <v>272569</v>
      </c>
      <c r="T146" s="265">
        <f t="shared" si="16"/>
        <v>308317</v>
      </c>
      <c r="U146" s="265">
        <f t="shared" si="16"/>
        <v>517027</v>
      </c>
      <c r="V146" s="601">
        <f t="shared" si="16"/>
        <v>531713</v>
      </c>
      <c r="W146" s="267">
        <f t="shared" si="16"/>
        <v>579762</v>
      </c>
      <c r="X146" s="265">
        <f t="shared" si="16"/>
        <v>586861</v>
      </c>
      <c r="Y146" s="265">
        <f t="shared" si="16"/>
        <v>609366</v>
      </c>
      <c r="Z146" s="265">
        <f t="shared" si="16"/>
        <v>683072</v>
      </c>
      <c r="AA146" s="265">
        <f t="shared" si="16"/>
        <v>725062</v>
      </c>
      <c r="AB146" s="265">
        <f t="shared" si="16"/>
        <v>743804</v>
      </c>
      <c r="AC146" s="265">
        <f t="shared" si="16"/>
        <v>759123</v>
      </c>
      <c r="AD146" s="265">
        <f t="shared" si="16"/>
        <v>777333</v>
      </c>
      <c r="AE146" s="265">
        <f t="shared" si="16"/>
        <v>803492</v>
      </c>
      <c r="AF146" s="601">
        <f t="shared" si="16"/>
        <v>1059817</v>
      </c>
      <c r="AG146" s="267">
        <f t="shared" si="16"/>
        <v>1071429</v>
      </c>
      <c r="AH146" s="265">
        <f t="shared" si="16"/>
        <v>1106763</v>
      </c>
      <c r="AI146" s="265">
        <f t="shared" si="16"/>
        <v>1130476</v>
      </c>
      <c r="AJ146" s="265">
        <f t="shared" si="16"/>
        <v>1139299</v>
      </c>
      <c r="AK146" s="265">
        <f t="shared" si="16"/>
        <v>1193929</v>
      </c>
      <c r="AL146" s="265">
        <f t="shared" si="16"/>
        <v>1265831</v>
      </c>
      <c r="AM146" s="265">
        <f>+AM144+AL146</f>
        <v>1300594</v>
      </c>
      <c r="AN146" s="265">
        <f>+AN144+AM146</f>
        <v>1364366.81</v>
      </c>
      <c r="AO146" s="265">
        <f t="shared" si="16"/>
        <v>1378882.81</v>
      </c>
      <c r="AP146" s="601">
        <f>+AP144+AO146</f>
        <v>1387759.81</v>
      </c>
      <c r="AQ146" s="267">
        <f t="shared" si="16"/>
        <v>1397784.81</v>
      </c>
      <c r="AR146" s="265">
        <f t="shared" si="16"/>
        <v>1516318.81</v>
      </c>
      <c r="AS146" s="265">
        <f t="shared" si="16"/>
        <v>1665925.81</v>
      </c>
      <c r="AT146" s="265">
        <f t="shared" si="16"/>
        <v>1693155.81</v>
      </c>
      <c r="AU146" s="265">
        <f t="shared" si="16"/>
        <v>1777636.81</v>
      </c>
      <c r="AV146" s="265">
        <f t="shared" si="16"/>
        <v>1821489.81</v>
      </c>
      <c r="AW146" s="265">
        <f t="shared" si="16"/>
        <v>2138354.81</v>
      </c>
      <c r="AX146" s="268">
        <f>+AX144+AW146</f>
        <v>2163654.81</v>
      </c>
      <c r="AY146" s="269">
        <f t="shared" si="16"/>
        <v>2197264.81</v>
      </c>
      <c r="AZ146" s="601">
        <f t="shared" si="16"/>
        <v>2214244.81</v>
      </c>
      <c r="BA146" s="267">
        <f t="shared" si="16"/>
        <v>2294594.81</v>
      </c>
      <c r="BB146" s="265">
        <f t="shared" si="16"/>
        <v>2313774.81</v>
      </c>
      <c r="BC146" s="265">
        <f t="shared" si="16"/>
        <v>2324574.81</v>
      </c>
      <c r="BD146" s="265">
        <f t="shared" si="16"/>
        <v>2335754.81</v>
      </c>
      <c r="BE146" s="265">
        <f t="shared" si="16"/>
        <v>2918254.81</v>
      </c>
      <c r="BF146" s="265">
        <f t="shared" si="16"/>
        <v>2936134.81</v>
      </c>
      <c r="BG146" s="265">
        <f t="shared" si="16"/>
        <v>2946834.81</v>
      </c>
      <c r="BH146" s="265">
        <f t="shared" si="16"/>
        <v>2963664.81</v>
      </c>
      <c r="BI146" s="265">
        <f t="shared" si="16"/>
        <v>2972664.81</v>
      </c>
      <c r="BJ146" s="265">
        <f t="shared" si="16"/>
        <v>3063544.81</v>
      </c>
      <c r="BK146" s="265">
        <f t="shared" si="16"/>
        <v>3076644.81</v>
      </c>
      <c r="BL146" s="265">
        <f t="shared" si="16"/>
        <v>3142224.81</v>
      </c>
      <c r="BM146" s="265">
        <f t="shared" si="16"/>
        <v>3150724.81</v>
      </c>
      <c r="BN146" s="265">
        <f>+BN144+BM146</f>
        <v>3162404.81</v>
      </c>
      <c r="BO146" s="265">
        <f t="shared" si="16"/>
        <v>3185854.81</v>
      </c>
      <c r="BP146" s="265">
        <f t="shared" ref="BP146:BS146" si="17">+BP144+BO146</f>
        <v>3200244.81</v>
      </c>
      <c r="BQ146" s="265">
        <f t="shared" si="17"/>
        <v>3707944.81</v>
      </c>
      <c r="BR146" s="265">
        <f>+BR144+BQ146</f>
        <v>3726324.81</v>
      </c>
      <c r="BS146" s="265">
        <f t="shared" si="17"/>
        <v>3748124.81</v>
      </c>
      <c r="BT146" s="601">
        <f>+BT144+BS146</f>
        <v>3762704.81</v>
      </c>
      <c r="BU146" s="267">
        <f>+BU144+BT146</f>
        <v>3772004.81</v>
      </c>
      <c r="BV146" s="265">
        <f>+BV144+BU146</f>
        <v>3787034.81</v>
      </c>
      <c r="BW146" s="265">
        <f>+BW144+BV146</f>
        <v>3804834.81</v>
      </c>
      <c r="BX146" s="265">
        <f t="shared" ref="BX146:CA146" si="18">+BX144+BW146</f>
        <v>3888814.81</v>
      </c>
      <c r="BY146" s="265">
        <f>+BY144+BX146</f>
        <v>3911214.81</v>
      </c>
      <c r="BZ146" s="265">
        <f t="shared" si="18"/>
        <v>3926594.81</v>
      </c>
      <c r="CA146" s="265">
        <f t="shared" si="18"/>
        <v>3937294.81</v>
      </c>
      <c r="CB146" s="265">
        <f>+CB144+CA146</f>
        <v>3949174.81</v>
      </c>
      <c r="CC146" s="265">
        <f>+CC144+CB146</f>
        <v>4213934.8100000005</v>
      </c>
      <c r="CD146" s="270" t="s">
        <v>437</v>
      </c>
      <c r="CE146" s="270" t="s">
        <v>437</v>
      </c>
      <c r="CF146" s="24"/>
    </row>
    <row r="147" spans="1:84" ht="14.25" customHeight="1" x14ac:dyDescent="0.4">
      <c r="A147" s="200" t="s">
        <v>212</v>
      </c>
      <c r="B147" s="201"/>
      <c r="C147" s="271"/>
      <c r="D147" s="261"/>
      <c r="E147" s="261"/>
      <c r="F147" s="261"/>
      <c r="G147" s="261"/>
      <c r="H147" s="261"/>
      <c r="I147" s="261"/>
      <c r="J147" s="261"/>
      <c r="K147" s="261"/>
      <c r="L147" s="262"/>
      <c r="M147" s="261"/>
      <c r="N147" s="261"/>
      <c r="O147" s="261"/>
      <c r="P147" s="261"/>
      <c r="Q147" s="261"/>
      <c r="R147" s="261"/>
      <c r="S147" s="261"/>
      <c r="T147" s="261"/>
      <c r="U147" s="261"/>
      <c r="V147" s="261"/>
      <c r="W147" s="261"/>
      <c r="X147" s="261"/>
      <c r="Y147" s="261"/>
      <c r="Z147" s="261"/>
      <c r="AA147" s="261"/>
      <c r="AB147" s="261"/>
      <c r="AC147" s="261"/>
      <c r="AD147" s="261"/>
      <c r="AE147" s="261"/>
      <c r="AF147" s="261"/>
      <c r="AG147" s="261"/>
      <c r="AH147" s="261"/>
      <c r="AI147" s="261"/>
      <c r="AJ147" s="261"/>
      <c r="AK147" s="261"/>
      <c r="AL147" s="261"/>
      <c r="AM147" s="261"/>
      <c r="AN147" s="261"/>
      <c r="AO147" s="261"/>
      <c r="AP147" s="261"/>
      <c r="AQ147" s="261"/>
      <c r="AR147" s="261"/>
      <c r="AS147" s="261"/>
      <c r="AT147" s="261"/>
      <c r="AU147" s="261"/>
      <c r="AV147" s="261"/>
      <c r="AW147" s="271"/>
      <c r="AX147" s="261"/>
      <c r="AY147" s="263"/>
      <c r="AZ147" s="261"/>
      <c r="BA147" s="261"/>
      <c r="BB147" s="261"/>
      <c r="BC147" s="261"/>
      <c r="BD147" s="261"/>
      <c r="BE147" s="261"/>
      <c r="BF147" s="261"/>
      <c r="BG147" s="261"/>
      <c r="BH147" s="261"/>
      <c r="BI147" s="261"/>
      <c r="BJ147" s="261"/>
      <c r="BK147" s="261"/>
      <c r="BL147" s="261"/>
      <c r="BM147" s="261"/>
      <c r="BN147" s="261"/>
      <c r="BO147" s="261"/>
      <c r="BP147" s="261"/>
      <c r="BQ147" s="261"/>
      <c r="BR147" s="261"/>
      <c r="BS147" s="261"/>
      <c r="BT147" s="261"/>
      <c r="BU147" s="261"/>
      <c r="BV147" s="261"/>
      <c r="BW147" s="261"/>
      <c r="BX147" s="261"/>
      <c r="BY147" s="261"/>
      <c r="BZ147" s="261"/>
      <c r="CA147" s="261"/>
      <c r="CB147" s="261"/>
      <c r="CC147" s="261"/>
      <c r="CD147" s="254"/>
      <c r="CE147" s="254"/>
      <c r="CF147" s="24"/>
    </row>
    <row r="148" spans="1:84" ht="14.25" customHeight="1" x14ac:dyDescent="0.4">
      <c r="A148" s="739" t="s">
        <v>438</v>
      </c>
      <c r="B148" s="740"/>
      <c r="C148" s="272">
        <f>+C144/310</f>
        <v>0</v>
      </c>
      <c r="D148" s="273">
        <f t="shared" ref="D148:F148" si="19">+D144/310</f>
        <v>0</v>
      </c>
      <c r="E148" s="273">
        <f t="shared" si="19"/>
        <v>0</v>
      </c>
      <c r="F148" s="273">
        <f t="shared" si="19"/>
        <v>0</v>
      </c>
      <c r="G148" s="273">
        <f>+G144/310</f>
        <v>0</v>
      </c>
      <c r="H148" s="273">
        <f>+H144/310</f>
        <v>14.796774193548387</v>
      </c>
      <c r="I148" s="273">
        <f t="shared" ref="I148:K148" si="20">+I144/310</f>
        <v>1.2903225806451613</v>
      </c>
      <c r="J148" s="273">
        <f t="shared" si="20"/>
        <v>25.8</v>
      </c>
      <c r="K148" s="273">
        <f t="shared" si="20"/>
        <v>11.770967741935484</v>
      </c>
      <c r="L148" s="274">
        <f>+L144/310</f>
        <v>51.683870967741939</v>
      </c>
      <c r="M148" s="275">
        <f t="shared" ref="M148:CA148" si="21">+M144/310</f>
        <v>17.738709677419354</v>
      </c>
      <c r="N148" s="273">
        <f t="shared" si="21"/>
        <v>674.4</v>
      </c>
      <c r="O148" s="273">
        <f t="shared" si="21"/>
        <v>11.751612903225807</v>
      </c>
      <c r="P148" s="273">
        <f t="shared" si="21"/>
        <v>4.0612903225806454</v>
      </c>
      <c r="Q148" s="273">
        <f t="shared" si="21"/>
        <v>46.206451612903223</v>
      </c>
      <c r="R148" s="273">
        <f t="shared" si="21"/>
        <v>13.780645161290323</v>
      </c>
      <c r="S148" s="273">
        <f t="shared" si="21"/>
        <v>5.9741935483870972</v>
      </c>
      <c r="T148" s="273">
        <f t="shared" si="21"/>
        <v>115.31612903225806</v>
      </c>
      <c r="U148" s="273">
        <f t="shared" si="21"/>
        <v>673.25806451612902</v>
      </c>
      <c r="V148" s="274">
        <f t="shared" si="21"/>
        <v>47.374193548387098</v>
      </c>
      <c r="W148" s="275">
        <f t="shared" si="21"/>
        <v>154.99677419354839</v>
      </c>
      <c r="X148" s="273">
        <f t="shared" si="21"/>
        <v>22.9</v>
      </c>
      <c r="Y148" s="273">
        <f t="shared" si="21"/>
        <v>72.596774193548384</v>
      </c>
      <c r="Z148" s="273">
        <f>+Z144/310</f>
        <v>237.76129032258063</v>
      </c>
      <c r="AA148" s="273">
        <f t="shared" si="21"/>
        <v>135.45161290322579</v>
      </c>
      <c r="AB148" s="273">
        <f>+AB144/310</f>
        <v>60.458064516129035</v>
      </c>
      <c r="AC148" s="273">
        <f t="shared" si="21"/>
        <v>49.416129032258063</v>
      </c>
      <c r="AD148" s="273">
        <f t="shared" si="21"/>
        <v>58.741935483870968</v>
      </c>
      <c r="AE148" s="273">
        <f t="shared" si="21"/>
        <v>84.383870967741942</v>
      </c>
      <c r="AF148" s="274">
        <f t="shared" si="21"/>
        <v>826.85483870967744</v>
      </c>
      <c r="AG148" s="275">
        <f t="shared" si="21"/>
        <v>37.458064516129035</v>
      </c>
      <c r="AH148" s="273">
        <f t="shared" si="21"/>
        <v>113.98064516129033</v>
      </c>
      <c r="AI148" s="273">
        <f t="shared" si="21"/>
        <v>76.49354838709678</v>
      </c>
      <c r="AJ148" s="273">
        <f t="shared" si="21"/>
        <v>28.461290322580645</v>
      </c>
      <c r="AK148" s="273">
        <f t="shared" si="21"/>
        <v>176.2258064516129</v>
      </c>
      <c r="AL148" s="273">
        <f t="shared" si="21"/>
        <v>231.94193548387096</v>
      </c>
      <c r="AM148" s="273">
        <f t="shared" si="21"/>
        <v>112.13870967741936</v>
      </c>
      <c r="AN148" s="273">
        <f t="shared" si="21"/>
        <v>205.71874193548405</v>
      </c>
      <c r="AO148" s="273">
        <f t="shared" si="21"/>
        <v>46.825806451612905</v>
      </c>
      <c r="AP148" s="274">
        <f t="shared" si="21"/>
        <v>28.635483870967743</v>
      </c>
      <c r="AQ148" s="275">
        <f t="shared" si="21"/>
        <v>32.338709677419352</v>
      </c>
      <c r="AR148" s="273">
        <f t="shared" si="21"/>
        <v>382.36774193548388</v>
      </c>
      <c r="AS148" s="273">
        <f t="shared" si="21"/>
        <v>482.60322580645169</v>
      </c>
      <c r="AT148" s="273">
        <f t="shared" si="21"/>
        <v>87.838709677419359</v>
      </c>
      <c r="AU148" s="273">
        <f t="shared" si="21"/>
        <v>272.51935483870966</v>
      </c>
      <c r="AV148" s="273">
        <f t="shared" si="21"/>
        <v>141.46129032258065</v>
      </c>
      <c r="AW148" s="273">
        <f t="shared" si="21"/>
        <v>1022.1451612903226</v>
      </c>
      <c r="AX148" s="276">
        <f t="shared" si="21"/>
        <v>81.612903225806448</v>
      </c>
      <c r="AY148" s="277">
        <f t="shared" si="21"/>
        <v>108.41935483870968</v>
      </c>
      <c r="AZ148" s="274">
        <f t="shared" si="21"/>
        <v>54.774193548387096</v>
      </c>
      <c r="BA148" s="275">
        <f t="shared" si="21"/>
        <v>259.19354838709677</v>
      </c>
      <c r="BB148" s="273">
        <f t="shared" si="21"/>
        <v>61.87096774193548</v>
      </c>
      <c r="BC148" s="273">
        <f t="shared" si="21"/>
        <v>34.838709677419352</v>
      </c>
      <c r="BD148" s="273">
        <f t="shared" si="21"/>
        <v>36.064516129032256</v>
      </c>
      <c r="BE148" s="273">
        <f t="shared" si="21"/>
        <v>1879.0322580645161</v>
      </c>
      <c r="BF148" s="273">
        <f t="shared" si="21"/>
        <v>57.677419354838712</v>
      </c>
      <c r="BG148" s="273">
        <f t="shared" si="21"/>
        <v>34.516129032258064</v>
      </c>
      <c r="BH148" s="273">
        <f t="shared" si="21"/>
        <v>54.29032258064516</v>
      </c>
      <c r="BI148" s="273">
        <f t="shared" si="21"/>
        <v>29.032258064516128</v>
      </c>
      <c r="BJ148" s="274">
        <f t="shared" si="21"/>
        <v>293.16129032258067</v>
      </c>
      <c r="BK148" s="275">
        <f t="shared" si="21"/>
        <v>42.258064516129032</v>
      </c>
      <c r="BL148" s="273">
        <f t="shared" si="21"/>
        <v>211.54838709677421</v>
      </c>
      <c r="BM148" s="273">
        <f t="shared" si="21"/>
        <v>27.419354838709676</v>
      </c>
      <c r="BN148" s="273">
        <f t="shared" si="21"/>
        <v>37.677419354838712</v>
      </c>
      <c r="BO148" s="273">
        <f t="shared" si="21"/>
        <v>75.645161290322577</v>
      </c>
      <c r="BP148" s="273">
        <f t="shared" si="21"/>
        <v>46.41935483870968</v>
      </c>
      <c r="BQ148" s="273">
        <f t="shared" si="21"/>
        <v>1637.741935483871</v>
      </c>
      <c r="BR148" s="273">
        <f t="shared" si="21"/>
        <v>59.29032258064516</v>
      </c>
      <c r="BS148" s="273">
        <f t="shared" si="21"/>
        <v>70.322580645161295</v>
      </c>
      <c r="BT148" s="274">
        <f t="shared" si="21"/>
        <v>47.032258064516128</v>
      </c>
      <c r="BU148" s="275">
        <f t="shared" si="21"/>
        <v>30</v>
      </c>
      <c r="BV148" s="273">
        <f t="shared" si="21"/>
        <v>48.483870967741936</v>
      </c>
      <c r="BW148" s="273">
        <f t="shared" si="21"/>
        <v>57.41935483870968</v>
      </c>
      <c r="BX148" s="273">
        <f t="shared" si="21"/>
        <v>270.90322580645159</v>
      </c>
      <c r="BY148" s="273">
        <f t="shared" si="21"/>
        <v>72.258064516129039</v>
      </c>
      <c r="BZ148" s="273">
        <f t="shared" si="21"/>
        <v>49.612903225806448</v>
      </c>
      <c r="CA148" s="273">
        <f t="shared" si="21"/>
        <v>34.516129032258064</v>
      </c>
      <c r="CB148" s="273">
        <f t="shared" ref="CB148:CE148" si="22">+CB144/310</f>
        <v>38.322580645161288</v>
      </c>
      <c r="CC148" s="273">
        <f t="shared" si="22"/>
        <v>854.06451612903231</v>
      </c>
      <c r="CD148" s="278">
        <f t="shared" si="22"/>
        <v>13551.934870967743</v>
      </c>
      <c r="CE148" s="278">
        <f t="shared" si="22"/>
        <v>13913.963903225807</v>
      </c>
    </row>
    <row r="149" spans="1:84" ht="14.25" customHeight="1" x14ac:dyDescent="0.4">
      <c r="A149" s="741" t="s">
        <v>439</v>
      </c>
      <c r="B149" s="742"/>
      <c r="C149" s="275">
        <f>+C146/310</f>
        <v>0</v>
      </c>
      <c r="D149" s="275">
        <f>+D146/310</f>
        <v>0</v>
      </c>
      <c r="E149" s="275">
        <f t="shared" ref="E149:G149" si="23">+E146/310</f>
        <v>0</v>
      </c>
      <c r="F149" s="275">
        <f t="shared" si="23"/>
        <v>0</v>
      </c>
      <c r="G149" s="275">
        <f t="shared" si="23"/>
        <v>0</v>
      </c>
      <c r="H149" s="275">
        <f>+H146/310</f>
        <v>14.796774193548387</v>
      </c>
      <c r="I149" s="275">
        <f>+I146/310</f>
        <v>16.087096774193547</v>
      </c>
      <c r="J149" s="275">
        <f t="shared" ref="J149:AV149" si="24">+J146/310</f>
        <v>41.887096774193552</v>
      </c>
      <c r="K149" s="275">
        <f t="shared" si="24"/>
        <v>53.658064516129031</v>
      </c>
      <c r="L149" s="279">
        <f>+L146/310</f>
        <v>105.34193548387097</v>
      </c>
      <c r="M149" s="272">
        <f t="shared" si="24"/>
        <v>123.08064516129032</v>
      </c>
      <c r="N149" s="275">
        <f t="shared" si="24"/>
        <v>797.48064516129034</v>
      </c>
      <c r="O149" s="275">
        <f t="shared" si="24"/>
        <v>809.23225806451615</v>
      </c>
      <c r="P149" s="275">
        <f t="shared" si="24"/>
        <v>813.29354838709673</v>
      </c>
      <c r="Q149" s="275">
        <f t="shared" si="24"/>
        <v>859.5</v>
      </c>
      <c r="R149" s="275">
        <f>+R146/310</f>
        <v>873.28064516129029</v>
      </c>
      <c r="S149" s="275">
        <f t="shared" si="24"/>
        <v>879.25483870967741</v>
      </c>
      <c r="T149" s="275">
        <f t="shared" si="24"/>
        <v>994.57096774193553</v>
      </c>
      <c r="U149" s="275">
        <f t="shared" si="24"/>
        <v>1667.8290322580644</v>
      </c>
      <c r="V149" s="274">
        <f t="shared" si="24"/>
        <v>1715.2032258064517</v>
      </c>
      <c r="W149" s="275">
        <f t="shared" si="24"/>
        <v>1870.2</v>
      </c>
      <c r="X149" s="275">
        <f t="shared" si="24"/>
        <v>1893.1</v>
      </c>
      <c r="Y149" s="275">
        <f t="shared" si="24"/>
        <v>1965.6967741935484</v>
      </c>
      <c r="Z149" s="275">
        <f t="shared" si="24"/>
        <v>2203.4580645161291</v>
      </c>
      <c r="AA149" s="275">
        <f t="shared" si="24"/>
        <v>2338.9096774193549</v>
      </c>
      <c r="AB149" s="275">
        <f t="shared" si="24"/>
        <v>2399.367741935484</v>
      </c>
      <c r="AC149" s="275">
        <f t="shared" si="24"/>
        <v>2448.7838709677421</v>
      </c>
      <c r="AD149" s="275">
        <f t="shared" si="24"/>
        <v>2507.5258064516129</v>
      </c>
      <c r="AE149" s="275">
        <f t="shared" si="24"/>
        <v>2591.9096774193549</v>
      </c>
      <c r="AF149" s="274">
        <f t="shared" si="24"/>
        <v>3418.7645161290325</v>
      </c>
      <c r="AG149" s="275">
        <f t="shared" si="24"/>
        <v>3456.2225806451611</v>
      </c>
      <c r="AH149" s="275">
        <f t="shared" si="24"/>
        <v>3570.2032258064514</v>
      </c>
      <c r="AI149" s="275">
        <f t="shared" si="24"/>
        <v>3646.6967741935482</v>
      </c>
      <c r="AJ149" s="275">
        <f t="shared" si="24"/>
        <v>3675.1580645161289</v>
      </c>
      <c r="AK149" s="275">
        <f t="shared" si="24"/>
        <v>3851.383870967742</v>
      </c>
      <c r="AL149" s="275">
        <f t="shared" si="24"/>
        <v>4083.3258064516131</v>
      </c>
      <c r="AM149" s="275">
        <f t="shared" si="24"/>
        <v>4195.4645161290318</v>
      </c>
      <c r="AN149" s="275">
        <f t="shared" si="24"/>
        <v>4401.1832580645159</v>
      </c>
      <c r="AO149" s="275">
        <f t="shared" si="24"/>
        <v>4448.009064516129</v>
      </c>
      <c r="AP149" s="279">
        <f t="shared" si="24"/>
        <v>4476.6445483870966</v>
      </c>
      <c r="AQ149" s="272">
        <f t="shared" si="24"/>
        <v>4508.9832580645161</v>
      </c>
      <c r="AR149" s="275">
        <f t="shared" si="24"/>
        <v>4891.3510000000006</v>
      </c>
      <c r="AS149" s="275">
        <f t="shared" si="24"/>
        <v>5373.9542258064521</v>
      </c>
      <c r="AT149" s="275">
        <f t="shared" si="24"/>
        <v>5461.7929354838716</v>
      </c>
      <c r="AU149" s="275">
        <f t="shared" si="24"/>
        <v>5734.3122903225812</v>
      </c>
      <c r="AV149" s="275">
        <f t="shared" si="24"/>
        <v>5875.773580645161</v>
      </c>
      <c r="AW149" s="275">
        <f>+AW146/310</f>
        <v>6897.9187419354839</v>
      </c>
      <c r="AX149" s="279">
        <f t="shared" ref="AX149:CB149" si="25">+AX146/310</f>
        <v>6979.5316451612907</v>
      </c>
      <c r="AY149" s="277">
        <f t="shared" si="25"/>
        <v>7087.951</v>
      </c>
      <c r="AZ149" s="274">
        <f t="shared" si="25"/>
        <v>7142.7251935483873</v>
      </c>
      <c r="BA149" s="275">
        <f t="shared" si="25"/>
        <v>7401.9187419354839</v>
      </c>
      <c r="BB149" s="275">
        <f>+BB146/310</f>
        <v>7463.7897096774195</v>
      </c>
      <c r="BC149" s="275">
        <f t="shared" si="25"/>
        <v>7498.628419354839</v>
      </c>
      <c r="BD149" s="275">
        <f t="shared" si="25"/>
        <v>7534.6929354838712</v>
      </c>
      <c r="BE149" s="275">
        <f t="shared" si="25"/>
        <v>9413.7251935483873</v>
      </c>
      <c r="BF149" s="275">
        <f t="shared" si="25"/>
        <v>9471.4026129032263</v>
      </c>
      <c r="BG149" s="275">
        <f t="shared" si="25"/>
        <v>9505.9187419354839</v>
      </c>
      <c r="BH149" s="275">
        <f t="shared" si="25"/>
        <v>9560.2090645161297</v>
      </c>
      <c r="BI149" s="275">
        <f t="shared" si="25"/>
        <v>9589.2413225806449</v>
      </c>
      <c r="BJ149" s="274">
        <f t="shared" si="25"/>
        <v>9882.4026129032263</v>
      </c>
      <c r="BK149" s="275">
        <f t="shared" si="25"/>
        <v>9924.6606774193551</v>
      </c>
      <c r="BL149" s="275">
        <f t="shared" si="25"/>
        <v>10136.20906451613</v>
      </c>
      <c r="BM149" s="275">
        <f t="shared" si="25"/>
        <v>10163.628419354838</v>
      </c>
      <c r="BN149" s="275">
        <f t="shared" si="25"/>
        <v>10201.305838709677</v>
      </c>
      <c r="BO149" s="275">
        <f t="shared" si="25"/>
        <v>10276.951000000001</v>
      </c>
      <c r="BP149" s="275">
        <f t="shared" si="25"/>
        <v>10323.370354838709</v>
      </c>
      <c r="BQ149" s="275">
        <f t="shared" si="25"/>
        <v>11961.112290322581</v>
      </c>
      <c r="BR149" s="275">
        <f t="shared" si="25"/>
        <v>12020.402612903226</v>
      </c>
      <c r="BS149" s="275">
        <f t="shared" si="25"/>
        <v>12090.725193548387</v>
      </c>
      <c r="BT149" s="274">
        <f t="shared" si="25"/>
        <v>12137.757451612903</v>
      </c>
      <c r="BU149" s="275">
        <f t="shared" si="25"/>
        <v>12167.757451612903</v>
      </c>
      <c r="BV149" s="275">
        <f t="shared" si="25"/>
        <v>12216.241322580645</v>
      </c>
      <c r="BW149" s="275">
        <f t="shared" si="25"/>
        <v>12273.660677419355</v>
      </c>
      <c r="BX149" s="275">
        <f t="shared" si="25"/>
        <v>12544.563903225806</v>
      </c>
      <c r="BY149" s="275">
        <f t="shared" si="25"/>
        <v>12616.821967741937</v>
      </c>
      <c r="BZ149" s="275">
        <f>+BZ146/310</f>
        <v>12666.434870967742</v>
      </c>
      <c r="CA149" s="275">
        <f t="shared" si="25"/>
        <v>12700.951000000001</v>
      </c>
      <c r="CB149" s="275">
        <f t="shared" si="25"/>
        <v>12739.273580645162</v>
      </c>
      <c r="CC149" s="275">
        <f>+CC146/310</f>
        <v>13593.338096774196</v>
      </c>
      <c r="CD149" s="280" t="s">
        <v>437</v>
      </c>
      <c r="CE149" s="280" t="s">
        <v>437</v>
      </c>
    </row>
    <row r="150" spans="1:84" ht="14.25" customHeight="1" x14ac:dyDescent="0.4">
      <c r="A150" s="743" t="s">
        <v>440</v>
      </c>
      <c r="B150" s="744"/>
      <c r="C150" s="281"/>
      <c r="D150" s="282"/>
      <c r="E150" s="281"/>
      <c r="F150" s="282"/>
      <c r="G150" s="281"/>
      <c r="H150" s="282"/>
      <c r="I150" s="281"/>
      <c r="J150" s="282"/>
      <c r="K150" s="281"/>
      <c r="L150" s="283"/>
      <c r="M150" s="284"/>
      <c r="N150" s="282"/>
      <c r="O150" s="281"/>
      <c r="P150" s="282"/>
      <c r="Q150" s="281"/>
      <c r="R150" s="282"/>
      <c r="S150" s="281"/>
      <c r="T150" s="282"/>
      <c r="U150" s="281"/>
      <c r="V150" s="285"/>
      <c r="W150" s="281"/>
      <c r="X150" s="281"/>
      <c r="Y150" s="282"/>
      <c r="Z150" s="281"/>
      <c r="AA150" s="282"/>
      <c r="AB150" s="281"/>
      <c r="AC150" s="282"/>
      <c r="AD150" s="281"/>
      <c r="AE150" s="282"/>
      <c r="AF150" s="285"/>
      <c r="AG150" s="281"/>
      <c r="AH150" s="281"/>
      <c r="AI150" s="282"/>
      <c r="AJ150" s="281"/>
      <c r="AK150" s="282"/>
      <c r="AL150" s="281"/>
      <c r="AM150" s="282"/>
      <c r="AN150" s="281"/>
      <c r="AO150" s="282"/>
      <c r="AP150" s="286"/>
      <c r="AQ150" s="284"/>
      <c r="AR150" s="281"/>
      <c r="AS150" s="282"/>
      <c r="AT150" s="281"/>
      <c r="AU150" s="282"/>
      <c r="AV150" s="281"/>
      <c r="AW150" s="281"/>
      <c r="AX150" s="283"/>
      <c r="AY150" s="287"/>
      <c r="AZ150" s="285"/>
      <c r="BA150" s="281"/>
      <c r="BB150" s="282"/>
      <c r="BC150" s="281"/>
      <c r="BD150" s="282"/>
      <c r="BE150" s="281"/>
      <c r="BF150" s="282"/>
      <c r="BG150" s="281"/>
      <c r="BH150" s="282"/>
      <c r="BI150" s="281"/>
      <c r="BJ150" s="285"/>
      <c r="BK150" s="281"/>
      <c r="BL150" s="282"/>
      <c r="BM150" s="281"/>
      <c r="BN150" s="282"/>
      <c r="BO150" s="281"/>
      <c r="BP150" s="282"/>
      <c r="BQ150" s="281"/>
      <c r="BR150" s="282"/>
      <c r="BS150" s="281"/>
      <c r="BT150" s="285"/>
      <c r="BU150" s="281"/>
      <c r="BV150" s="282"/>
      <c r="BW150" s="281"/>
      <c r="BX150" s="282"/>
      <c r="BY150" s="281"/>
      <c r="BZ150" s="282"/>
      <c r="CA150" s="282"/>
      <c r="CB150" s="281"/>
      <c r="CC150" s="282"/>
      <c r="CD150" s="51" t="s">
        <v>441</v>
      </c>
      <c r="CE150" s="51" t="s">
        <v>441</v>
      </c>
    </row>
    <row r="151" spans="1:84" ht="14.25" customHeight="1" x14ac:dyDescent="0.4">
      <c r="A151" s="745"/>
      <c r="B151" s="746"/>
      <c r="C151" s="288"/>
      <c r="D151" s="288"/>
      <c r="E151" s="288"/>
      <c r="F151" s="288"/>
      <c r="G151" s="288"/>
      <c r="H151" s="288"/>
      <c r="I151" s="288"/>
      <c r="J151" s="288"/>
      <c r="K151" s="288"/>
      <c r="L151" s="288"/>
      <c r="M151" s="288"/>
      <c r="N151" s="288"/>
      <c r="O151" s="288"/>
      <c r="P151" s="288"/>
      <c r="Q151" s="288"/>
      <c r="R151" s="288"/>
      <c r="S151" s="288"/>
      <c r="T151" s="288"/>
      <c r="U151" s="288"/>
      <c r="V151" s="288"/>
      <c r="W151" s="288"/>
      <c r="X151" s="288"/>
      <c r="Y151" s="288"/>
      <c r="Z151" s="288"/>
      <c r="AA151" s="288"/>
      <c r="AB151" s="288"/>
      <c r="AC151" s="288"/>
      <c r="AD151" s="288"/>
      <c r="AE151" s="288"/>
      <c r="AF151" s="288"/>
      <c r="AG151" s="288"/>
      <c r="AH151" s="288"/>
      <c r="AI151" s="288"/>
      <c r="AJ151" s="288"/>
      <c r="AK151" s="288"/>
      <c r="AL151" s="288"/>
      <c r="AM151" s="288"/>
      <c r="AN151" s="288"/>
      <c r="AO151" s="288"/>
      <c r="AP151" s="288"/>
      <c r="AQ151" s="288"/>
      <c r="AR151" s="288"/>
      <c r="AS151" s="288"/>
      <c r="AT151" s="288"/>
      <c r="AU151" s="288"/>
      <c r="AV151" s="288"/>
      <c r="AW151" s="288"/>
      <c r="AX151" s="288"/>
      <c r="AY151" s="289"/>
      <c r="AZ151" s="288"/>
      <c r="BA151" s="288"/>
      <c r="BB151" s="288"/>
      <c r="BC151" s="288"/>
      <c r="BD151" s="288"/>
      <c r="BE151" s="288"/>
      <c r="BF151" s="288"/>
      <c r="BG151" s="288"/>
      <c r="BH151" s="288"/>
      <c r="BI151" s="288"/>
      <c r="BJ151" s="288"/>
      <c r="BK151" s="288"/>
      <c r="BL151" s="288"/>
      <c r="BM151" s="288"/>
      <c r="BN151" s="288"/>
      <c r="BO151" s="288"/>
      <c r="BP151" s="288"/>
      <c r="BQ151" s="288"/>
      <c r="BR151" s="288"/>
      <c r="BS151" s="288"/>
      <c r="BT151" s="288"/>
      <c r="BU151" s="288"/>
      <c r="BV151" s="288"/>
      <c r="BW151" s="288"/>
      <c r="BX151" s="288"/>
      <c r="BY151" s="288"/>
      <c r="BZ151" s="288"/>
      <c r="CA151" s="288"/>
      <c r="CB151" s="288"/>
      <c r="CC151" s="288"/>
      <c r="CD151" s="290"/>
      <c r="CE151" s="290"/>
    </row>
    <row r="152" spans="1:84" ht="14.25" customHeight="1" x14ac:dyDescent="0.4">
      <c r="A152" s="747" t="s">
        <v>442</v>
      </c>
      <c r="B152" s="748"/>
      <c r="C152" s="91"/>
      <c r="D152" s="91"/>
      <c r="E152" s="91"/>
      <c r="F152" s="91"/>
      <c r="G152" s="91"/>
      <c r="H152" s="91"/>
      <c r="I152" s="91"/>
      <c r="J152" s="91"/>
      <c r="K152" s="91"/>
      <c r="L152" s="91"/>
      <c r="M152" s="91"/>
      <c r="N152" s="91"/>
      <c r="O152" s="91"/>
      <c r="P152" s="91"/>
      <c r="Q152" s="91"/>
      <c r="R152" s="91"/>
      <c r="S152" s="91"/>
      <c r="T152" s="91"/>
      <c r="U152" s="91"/>
      <c r="V152" s="91"/>
      <c r="W152" s="91"/>
      <c r="X152" s="91"/>
      <c r="Y152" s="91"/>
      <c r="Z152" s="91"/>
      <c r="AA152" s="91"/>
      <c r="AB152" s="91"/>
      <c r="AC152" s="91"/>
      <c r="AD152" s="91"/>
      <c r="AE152" s="91"/>
      <c r="AF152" s="91"/>
      <c r="AG152" s="91"/>
      <c r="AH152" s="91"/>
      <c r="AI152" s="91"/>
      <c r="AJ152" s="91"/>
      <c r="AK152" s="91"/>
      <c r="AL152" s="91"/>
      <c r="AM152" s="91"/>
      <c r="AN152" s="91"/>
      <c r="AO152" s="91"/>
      <c r="AP152" s="91"/>
      <c r="AQ152" s="91"/>
      <c r="AR152" s="91"/>
      <c r="AS152" s="91"/>
      <c r="AT152" s="91"/>
      <c r="AU152" s="91"/>
      <c r="AV152" s="91"/>
      <c r="AW152" s="91"/>
      <c r="AX152" s="91"/>
      <c r="AY152" s="93"/>
      <c r="AZ152" s="91"/>
      <c r="BA152" s="91"/>
      <c r="BB152" s="91"/>
      <c r="BC152" s="91"/>
      <c r="BD152" s="91"/>
      <c r="BE152" s="91"/>
      <c r="BF152" s="91"/>
      <c r="BG152" s="91"/>
      <c r="BH152" s="91"/>
      <c r="BI152" s="91"/>
      <c r="BJ152" s="91"/>
      <c r="BK152" s="91"/>
      <c r="BL152" s="91"/>
      <c r="BM152" s="91"/>
      <c r="BN152" s="91"/>
      <c r="BO152" s="91"/>
      <c r="BP152" s="91"/>
      <c r="BQ152" s="91"/>
      <c r="BR152" s="91"/>
      <c r="BS152" s="91"/>
      <c r="BT152" s="91"/>
      <c r="BU152" s="91"/>
      <c r="BV152" s="91"/>
      <c r="BW152" s="91"/>
      <c r="BX152" s="91"/>
      <c r="BY152" s="91"/>
      <c r="BZ152" s="91"/>
      <c r="CA152" s="91"/>
      <c r="CB152" s="91"/>
      <c r="CC152" s="91"/>
      <c r="CD152" s="291">
        <v>289664.47399999999</v>
      </c>
      <c r="CE152" s="291">
        <v>289664.47399999999</v>
      </c>
    </row>
    <row r="153" spans="1:84" ht="14.25" customHeight="1" x14ac:dyDescent="0.4">
      <c r="A153" s="749" t="s">
        <v>443</v>
      </c>
      <c r="B153" s="750"/>
      <c r="C153" s="292">
        <v>992</v>
      </c>
      <c r="D153" s="273">
        <v>2050</v>
      </c>
      <c r="E153" s="273">
        <f>+E164/1000</f>
        <v>1860</v>
      </c>
      <c r="F153" s="273">
        <f t="shared" ref="F153:L153" si="26">+F164/1000</f>
        <v>1860</v>
      </c>
      <c r="G153" s="273">
        <f t="shared" si="26"/>
        <v>1860</v>
      </c>
      <c r="H153" s="273">
        <f>+H164/1000</f>
        <v>7223</v>
      </c>
      <c r="I153" s="273">
        <f t="shared" si="26"/>
        <v>10256.4</v>
      </c>
      <c r="J153" s="273">
        <f t="shared" si="26"/>
        <v>10256.4</v>
      </c>
      <c r="K153" s="273">
        <f t="shared" si="26"/>
        <v>19651.2</v>
      </c>
      <c r="L153" s="274">
        <f t="shared" si="26"/>
        <v>19651.2</v>
      </c>
      <c r="M153" s="299">
        <f>+M164/1000</f>
        <v>41058.26</v>
      </c>
      <c r="N153" s="293">
        <f>+N164/1000</f>
        <v>49290</v>
      </c>
      <c r="O153" s="293">
        <f t="shared" ref="O153:V153" si="27">+O164/1000</f>
        <v>49290</v>
      </c>
      <c r="P153" s="293">
        <f t="shared" si="27"/>
        <v>49290</v>
      </c>
      <c r="Q153" s="293">
        <f t="shared" si="27"/>
        <v>49290</v>
      </c>
      <c r="R153" s="293">
        <f t="shared" si="27"/>
        <v>49290</v>
      </c>
      <c r="S153" s="293">
        <f t="shared" si="27"/>
        <v>49290</v>
      </c>
      <c r="T153" s="293">
        <f t="shared" si="27"/>
        <v>49290</v>
      </c>
      <c r="U153" s="293">
        <f t="shared" si="27"/>
        <v>49290</v>
      </c>
      <c r="V153" s="293">
        <f t="shared" si="27"/>
        <v>49290</v>
      </c>
      <c r="W153" s="592">
        <f>+W164/1000</f>
        <v>58078.5</v>
      </c>
      <c r="X153" s="293">
        <f>+X164/1000</f>
        <v>61008</v>
      </c>
      <c r="Y153" s="293">
        <f t="shared" ref="Y153:CB153" si="28">+Y164/1000</f>
        <v>61008</v>
      </c>
      <c r="Z153" s="293">
        <f t="shared" si="28"/>
        <v>61008</v>
      </c>
      <c r="AA153" s="293">
        <f t="shared" si="28"/>
        <v>61008</v>
      </c>
      <c r="AB153" s="293">
        <f t="shared" si="28"/>
        <v>61008</v>
      </c>
      <c r="AC153" s="293">
        <f t="shared" si="28"/>
        <v>61008</v>
      </c>
      <c r="AD153" s="293">
        <f t="shared" si="28"/>
        <v>61008</v>
      </c>
      <c r="AE153" s="293">
        <f t="shared" si="28"/>
        <v>61008</v>
      </c>
      <c r="AF153" s="274">
        <f t="shared" si="28"/>
        <v>61008</v>
      </c>
      <c r="AG153" s="299">
        <f t="shared" si="28"/>
        <v>61008</v>
      </c>
      <c r="AH153" s="293">
        <f t="shared" si="28"/>
        <v>61008</v>
      </c>
      <c r="AI153" s="293">
        <f t="shared" si="28"/>
        <v>61008</v>
      </c>
      <c r="AJ153" s="293">
        <f t="shared" si="28"/>
        <v>61008</v>
      </c>
      <c r="AK153" s="293">
        <f t="shared" si="28"/>
        <v>61008</v>
      </c>
      <c r="AL153" s="293">
        <f t="shared" si="28"/>
        <v>61008</v>
      </c>
      <c r="AM153" s="293">
        <f t="shared" si="28"/>
        <v>61008</v>
      </c>
      <c r="AN153" s="293">
        <f t="shared" si="28"/>
        <v>61008</v>
      </c>
      <c r="AO153" s="293">
        <f t="shared" si="28"/>
        <v>61008</v>
      </c>
      <c r="AP153" s="274">
        <f t="shared" si="28"/>
        <v>61008</v>
      </c>
      <c r="AQ153" s="299">
        <f t="shared" si="28"/>
        <v>61008</v>
      </c>
      <c r="AR153" s="293">
        <f t="shared" si="28"/>
        <v>61008</v>
      </c>
      <c r="AS153" s="293">
        <f t="shared" si="28"/>
        <v>61008</v>
      </c>
      <c r="AT153" s="293">
        <f t="shared" si="28"/>
        <v>61008</v>
      </c>
      <c r="AU153" s="293">
        <f t="shared" si="28"/>
        <v>61008</v>
      </c>
      <c r="AV153" s="293">
        <f t="shared" si="28"/>
        <v>61008</v>
      </c>
      <c r="AW153" s="293">
        <f t="shared" si="28"/>
        <v>61008</v>
      </c>
      <c r="AX153" s="294">
        <f t="shared" si="28"/>
        <v>61008</v>
      </c>
      <c r="AY153" s="295">
        <f t="shared" si="28"/>
        <v>61008</v>
      </c>
      <c r="AZ153" s="274">
        <f t="shared" si="28"/>
        <v>61008</v>
      </c>
      <c r="BA153" s="299">
        <f t="shared" si="28"/>
        <v>61008</v>
      </c>
      <c r="BB153" s="293">
        <f t="shared" si="28"/>
        <v>61008</v>
      </c>
      <c r="BC153" s="293">
        <f t="shared" si="28"/>
        <v>61008</v>
      </c>
      <c r="BD153" s="293">
        <f t="shared" si="28"/>
        <v>61008</v>
      </c>
      <c r="BE153" s="293">
        <f t="shared" si="28"/>
        <v>61008</v>
      </c>
      <c r="BF153" s="293">
        <f t="shared" si="28"/>
        <v>61008</v>
      </c>
      <c r="BG153" s="293">
        <f t="shared" si="28"/>
        <v>61008</v>
      </c>
      <c r="BH153" s="293">
        <f t="shared" si="28"/>
        <v>61008</v>
      </c>
      <c r="BI153" s="293">
        <f t="shared" si="28"/>
        <v>61008</v>
      </c>
      <c r="BJ153" s="274">
        <f t="shared" si="28"/>
        <v>61008</v>
      </c>
      <c r="BK153" s="299">
        <f t="shared" si="28"/>
        <v>61008</v>
      </c>
      <c r="BL153" s="293">
        <f t="shared" si="28"/>
        <v>61008</v>
      </c>
      <c r="BM153" s="293">
        <f t="shared" si="28"/>
        <v>61008</v>
      </c>
      <c r="BN153" s="293">
        <f t="shared" si="28"/>
        <v>61008</v>
      </c>
      <c r="BO153" s="293">
        <f t="shared" si="28"/>
        <v>61008</v>
      </c>
      <c r="BP153" s="293">
        <f t="shared" si="28"/>
        <v>61008</v>
      </c>
      <c r="BQ153" s="293">
        <f t="shared" si="28"/>
        <v>61008</v>
      </c>
      <c r="BR153" s="293">
        <f t="shared" si="28"/>
        <v>61008</v>
      </c>
      <c r="BS153" s="293">
        <f t="shared" si="28"/>
        <v>61008</v>
      </c>
      <c r="BT153" s="274">
        <f t="shared" si="28"/>
        <v>61008</v>
      </c>
      <c r="BU153" s="299">
        <f t="shared" si="28"/>
        <v>61008</v>
      </c>
      <c r="BV153" s="293">
        <f t="shared" si="28"/>
        <v>61008</v>
      </c>
      <c r="BW153" s="293">
        <f t="shared" si="28"/>
        <v>61008</v>
      </c>
      <c r="BX153" s="293">
        <f>+BX164/1000</f>
        <v>61008</v>
      </c>
      <c r="BY153" s="293">
        <f t="shared" ref="BY153" si="29">+BY164/1000</f>
        <v>61008</v>
      </c>
      <c r="BZ153" s="293">
        <f>+BZ164/1000</f>
        <v>61008</v>
      </c>
      <c r="CA153" s="293">
        <f>+CA164/1000</f>
        <v>61008</v>
      </c>
      <c r="CB153" s="293">
        <f t="shared" si="28"/>
        <v>61008</v>
      </c>
      <c r="CC153" s="293">
        <f>+CC164/1000</f>
        <v>61008</v>
      </c>
      <c r="CD153" s="291">
        <f>SUM(C153:CC153)</f>
        <v>4156870.96</v>
      </c>
      <c r="CE153" s="291"/>
    </row>
    <row r="154" spans="1:84" ht="14.25" customHeight="1" thickBot="1" x14ac:dyDescent="0.45">
      <c r="A154" s="731" t="s">
        <v>444</v>
      </c>
      <c r="B154" s="732"/>
      <c r="C154" s="296">
        <f t="shared" ref="C154:F154" si="30">+C180</f>
        <v>0</v>
      </c>
      <c r="D154" s="293">
        <f t="shared" si="30"/>
        <v>0</v>
      </c>
      <c r="E154" s="293">
        <f t="shared" si="30"/>
        <v>0</v>
      </c>
      <c r="F154" s="293">
        <f t="shared" si="30"/>
        <v>0</v>
      </c>
      <c r="G154" s="297">
        <f>+G180</f>
        <v>1198</v>
      </c>
      <c r="H154" s="293">
        <f>+H180</f>
        <v>773.89700000000005</v>
      </c>
      <c r="I154" s="293">
        <f t="shared" ref="I154:BW154" si="31">+I180</f>
        <v>663.98299999999995</v>
      </c>
      <c r="J154" s="293">
        <f t="shared" si="31"/>
        <v>2689.2629999999999</v>
      </c>
      <c r="K154" s="293">
        <f t="shared" si="31"/>
        <v>0</v>
      </c>
      <c r="L154" s="298">
        <f t="shared" si="31"/>
        <v>305.43099999999998</v>
      </c>
      <c r="M154" s="299">
        <f t="shared" si="31"/>
        <v>3354.0940000000001</v>
      </c>
      <c r="N154" s="293">
        <f t="shared" si="31"/>
        <v>105970.624</v>
      </c>
      <c r="O154" s="293">
        <f t="shared" si="31"/>
        <v>-35367.224999999999</v>
      </c>
      <c r="P154" s="293">
        <f t="shared" si="31"/>
        <v>-35881.087</v>
      </c>
      <c r="Q154" s="293">
        <f t="shared" si="31"/>
        <v>-25835.548999999999</v>
      </c>
      <c r="R154" s="293">
        <f>+R180</f>
        <v>1056.654</v>
      </c>
      <c r="S154" s="293">
        <f t="shared" si="31"/>
        <v>2289.84</v>
      </c>
      <c r="T154" s="293">
        <f t="shared" si="31"/>
        <v>1678.1759999999999</v>
      </c>
      <c r="U154" s="293">
        <f t="shared" si="31"/>
        <v>13489.25</v>
      </c>
      <c r="V154" s="298">
        <f t="shared" si="31"/>
        <v>1312.018</v>
      </c>
      <c r="W154" s="299">
        <f t="shared" si="31"/>
        <v>13519.922</v>
      </c>
      <c r="X154" s="293">
        <f t="shared" si="31"/>
        <v>1590.0129999999999</v>
      </c>
      <c r="Y154" s="293">
        <f t="shared" si="31"/>
        <v>1839.617</v>
      </c>
      <c r="Z154" s="293">
        <f t="shared" si="31"/>
        <v>1459.374</v>
      </c>
      <c r="AA154" s="293">
        <f t="shared" si="31"/>
        <v>1454.7919999999999</v>
      </c>
      <c r="AB154" s="293">
        <f>+AB180</f>
        <v>4518.0550000000003</v>
      </c>
      <c r="AC154" s="293">
        <f t="shared" si="31"/>
        <v>2254.19</v>
      </c>
      <c r="AD154" s="293">
        <f t="shared" si="31"/>
        <v>1212.2249999999999</v>
      </c>
      <c r="AE154" s="293">
        <f t="shared" si="31"/>
        <v>1878.663</v>
      </c>
      <c r="AF154" s="298">
        <f t="shared" si="31"/>
        <v>1651.537</v>
      </c>
      <c r="AG154" s="299">
        <f t="shared" si="31"/>
        <v>709.93399999999997</v>
      </c>
      <c r="AH154" s="293">
        <f t="shared" si="31"/>
        <v>14411.289000000001</v>
      </c>
      <c r="AI154" s="293">
        <f t="shared" si="31"/>
        <v>-5073.5559999999996</v>
      </c>
      <c r="AJ154" s="293">
        <f t="shared" si="31"/>
        <v>15.348000000000001</v>
      </c>
      <c r="AK154" s="293">
        <f t="shared" si="31"/>
        <v>46.773000000000003</v>
      </c>
      <c r="AL154" s="293">
        <f>+AL180</f>
        <v>295.63299999999998</v>
      </c>
      <c r="AM154" s="293">
        <f>+AM180</f>
        <v>1305.4010000000001</v>
      </c>
      <c r="AN154" s="293">
        <f>+AN180</f>
        <v>2969.8150000000001</v>
      </c>
      <c r="AO154" s="293">
        <f t="shared" si="31"/>
        <v>2200.933</v>
      </c>
      <c r="AP154" s="298">
        <f t="shared" si="31"/>
        <v>4525.3890000000001</v>
      </c>
      <c r="AQ154" s="299">
        <f t="shared" si="31"/>
        <v>2084.3409999999999</v>
      </c>
      <c r="AR154" s="293">
        <f t="shared" si="31"/>
        <v>2489.7649999999999</v>
      </c>
      <c r="AS154" s="293">
        <f t="shared" si="31"/>
        <v>6191.9</v>
      </c>
      <c r="AT154" s="293">
        <f t="shared" si="31"/>
        <v>2566.1289999999999</v>
      </c>
      <c r="AU154" s="293">
        <f t="shared" si="31"/>
        <v>1400.088</v>
      </c>
      <c r="AV154" s="293">
        <f>+AV180</f>
        <v>5122.6499999999996</v>
      </c>
      <c r="AW154" s="296">
        <f t="shared" si="31"/>
        <v>2643.6880000000001</v>
      </c>
      <c r="AX154" s="294">
        <f t="shared" si="31"/>
        <v>1840.85</v>
      </c>
      <c r="AY154" s="295">
        <f t="shared" si="31"/>
        <v>4275.7950000000001</v>
      </c>
      <c r="AZ154" s="298">
        <f t="shared" si="31"/>
        <v>2500</v>
      </c>
      <c r="BA154" s="299">
        <f t="shared" si="31"/>
        <v>2500</v>
      </c>
      <c r="BB154" s="293">
        <f t="shared" si="31"/>
        <v>2500</v>
      </c>
      <c r="BC154" s="293">
        <f t="shared" si="31"/>
        <v>2500</v>
      </c>
      <c r="BD154" s="293">
        <f t="shared" si="31"/>
        <v>2500</v>
      </c>
      <c r="BE154" s="293">
        <f t="shared" si="31"/>
        <v>155000</v>
      </c>
      <c r="BF154" s="293">
        <f>+BF180</f>
        <v>-28000</v>
      </c>
      <c r="BG154" s="293">
        <f t="shared" si="31"/>
        <v>-28000</v>
      </c>
      <c r="BH154" s="293">
        <f t="shared" si="31"/>
        <v>-28000</v>
      </c>
      <c r="BI154" s="293">
        <f t="shared" si="31"/>
        <v>-28000</v>
      </c>
      <c r="BJ154" s="298">
        <f t="shared" si="31"/>
        <v>-28000</v>
      </c>
      <c r="BK154" s="299">
        <f t="shared" si="31"/>
        <v>2500</v>
      </c>
      <c r="BL154" s="293">
        <f t="shared" si="31"/>
        <v>2500</v>
      </c>
      <c r="BM154" s="293">
        <f t="shared" si="31"/>
        <v>2500</v>
      </c>
      <c r="BN154" s="293">
        <f t="shared" si="31"/>
        <v>2500</v>
      </c>
      <c r="BO154" s="293">
        <f t="shared" si="31"/>
        <v>2500</v>
      </c>
      <c r="BP154" s="293">
        <f>+BP180</f>
        <v>2500</v>
      </c>
      <c r="BQ154" s="293">
        <f t="shared" si="31"/>
        <v>155000</v>
      </c>
      <c r="BR154" s="293">
        <f t="shared" si="31"/>
        <v>-28000</v>
      </c>
      <c r="BS154" s="293">
        <f t="shared" si="31"/>
        <v>-28000</v>
      </c>
      <c r="BT154" s="298">
        <f t="shared" si="31"/>
        <v>-28000</v>
      </c>
      <c r="BU154" s="299">
        <f t="shared" si="31"/>
        <v>-28000</v>
      </c>
      <c r="BV154" s="293">
        <f t="shared" si="31"/>
        <v>-28000</v>
      </c>
      <c r="BW154" s="293">
        <f t="shared" si="31"/>
        <v>2500</v>
      </c>
      <c r="BX154" s="293">
        <f t="shared" ref="BX154:CC154" si="32">+BX180</f>
        <v>2500</v>
      </c>
      <c r="BY154" s="293">
        <f t="shared" si="32"/>
        <v>2500</v>
      </c>
      <c r="BZ154" s="293">
        <f t="shared" si="32"/>
        <v>2500</v>
      </c>
      <c r="CA154" s="293">
        <f t="shared" si="32"/>
        <v>2500</v>
      </c>
      <c r="CB154" s="293">
        <f t="shared" si="32"/>
        <v>2500</v>
      </c>
      <c r="CC154" s="293">
        <f t="shared" si="32"/>
        <v>2500</v>
      </c>
      <c r="CD154" s="291">
        <f>SUM(C154:CC154)</f>
        <v>194097.92200000002</v>
      </c>
      <c r="CE154" s="291"/>
    </row>
    <row r="155" spans="1:84" ht="14.25" customHeight="1" thickTop="1" x14ac:dyDescent="0.4">
      <c r="A155" s="733" t="s">
        <v>823</v>
      </c>
      <c r="B155" s="734"/>
      <c r="C155" s="300">
        <f>+C154+C152+C153</f>
        <v>992</v>
      </c>
      <c r="D155" s="301">
        <f>SUM(D153:D154)</f>
        <v>2050</v>
      </c>
      <c r="E155" s="301">
        <f>SUM(E153:E154)</f>
        <v>1860</v>
      </c>
      <c r="F155" s="301">
        <f>SUM(F153:F154)</f>
        <v>1860</v>
      </c>
      <c r="G155" s="301">
        <f t="shared" ref="G155:I155" si="33">SUM(G153:G154)</f>
        <v>3058</v>
      </c>
      <c r="H155" s="301">
        <f>SUM(H153:H154)</f>
        <v>7996.8969999999999</v>
      </c>
      <c r="I155" s="301">
        <f t="shared" si="33"/>
        <v>10920.383</v>
      </c>
      <c r="J155" s="301">
        <f>SUM(J153:J154)</f>
        <v>12945.663</v>
      </c>
      <c r="K155" s="301">
        <f t="shared" ref="K155:BV155" si="34">SUM(K153:K154)</f>
        <v>19651.2</v>
      </c>
      <c r="L155" s="600">
        <f t="shared" si="34"/>
        <v>19956.631000000001</v>
      </c>
      <c r="M155" s="599">
        <f t="shared" si="34"/>
        <v>44412.353999999999</v>
      </c>
      <c r="N155" s="301">
        <f t="shared" si="34"/>
        <v>155260.62400000001</v>
      </c>
      <c r="O155" s="301">
        <f t="shared" si="34"/>
        <v>13922.775000000001</v>
      </c>
      <c r="P155" s="301">
        <f t="shared" si="34"/>
        <v>13408.913</v>
      </c>
      <c r="Q155" s="301">
        <f t="shared" si="34"/>
        <v>23454.451000000001</v>
      </c>
      <c r="R155" s="301">
        <f t="shared" si="34"/>
        <v>50346.654000000002</v>
      </c>
      <c r="S155" s="301">
        <f t="shared" si="34"/>
        <v>51579.839999999997</v>
      </c>
      <c r="T155" s="301">
        <f t="shared" si="34"/>
        <v>50968.175999999999</v>
      </c>
      <c r="U155" s="301">
        <f t="shared" si="34"/>
        <v>62779.25</v>
      </c>
      <c r="V155" s="301">
        <f t="shared" si="34"/>
        <v>50602.017999999996</v>
      </c>
      <c r="W155" s="301">
        <f t="shared" si="34"/>
        <v>71598.422000000006</v>
      </c>
      <c r="X155" s="301">
        <f t="shared" si="34"/>
        <v>62598.012999999999</v>
      </c>
      <c r="Y155" s="301">
        <f t="shared" si="34"/>
        <v>62847.616999999998</v>
      </c>
      <c r="Z155" s="301">
        <f t="shared" si="34"/>
        <v>62467.374000000003</v>
      </c>
      <c r="AA155" s="301">
        <f t="shared" si="34"/>
        <v>62462.792000000001</v>
      </c>
      <c r="AB155" s="301">
        <f t="shared" si="34"/>
        <v>65526.055</v>
      </c>
      <c r="AC155" s="301">
        <f t="shared" si="34"/>
        <v>63262.19</v>
      </c>
      <c r="AD155" s="301">
        <f t="shared" si="34"/>
        <v>62220.224999999999</v>
      </c>
      <c r="AE155" s="301">
        <f t="shared" si="34"/>
        <v>62886.663</v>
      </c>
      <c r="AF155" s="600">
        <f t="shared" si="34"/>
        <v>62659.536999999997</v>
      </c>
      <c r="AG155" s="599">
        <f t="shared" si="34"/>
        <v>61717.934000000001</v>
      </c>
      <c r="AH155" s="301">
        <f t="shared" si="34"/>
        <v>75419.289000000004</v>
      </c>
      <c r="AI155" s="301">
        <f t="shared" si="34"/>
        <v>55934.444000000003</v>
      </c>
      <c r="AJ155" s="301">
        <f t="shared" si="34"/>
        <v>61023.347999999998</v>
      </c>
      <c r="AK155" s="301">
        <f t="shared" si="34"/>
        <v>61054.773000000001</v>
      </c>
      <c r="AL155" s="301">
        <f t="shared" si="34"/>
        <v>61303.633000000002</v>
      </c>
      <c r="AM155" s="301">
        <f t="shared" si="34"/>
        <v>62313.400999999998</v>
      </c>
      <c r="AN155" s="301">
        <f t="shared" si="34"/>
        <v>63977.815000000002</v>
      </c>
      <c r="AO155" s="301">
        <f t="shared" si="34"/>
        <v>63208.932999999997</v>
      </c>
      <c r="AP155" s="600">
        <f t="shared" si="34"/>
        <v>65533.389000000003</v>
      </c>
      <c r="AQ155" s="599">
        <f t="shared" si="34"/>
        <v>63092.341</v>
      </c>
      <c r="AR155" s="301">
        <f t="shared" si="34"/>
        <v>63497.764999999999</v>
      </c>
      <c r="AS155" s="301">
        <f t="shared" si="34"/>
        <v>67199.899999999994</v>
      </c>
      <c r="AT155" s="301">
        <f t="shared" si="34"/>
        <v>63574.129000000001</v>
      </c>
      <c r="AU155" s="301">
        <f t="shared" si="34"/>
        <v>62408.088000000003</v>
      </c>
      <c r="AV155" s="301">
        <f t="shared" si="34"/>
        <v>66130.649999999994</v>
      </c>
      <c r="AW155" s="301">
        <f t="shared" si="34"/>
        <v>63651.688000000002</v>
      </c>
      <c r="AX155" s="594">
        <f t="shared" si="34"/>
        <v>62848.85</v>
      </c>
      <c r="AY155" s="302">
        <f t="shared" si="34"/>
        <v>65283.794999999998</v>
      </c>
      <c r="AZ155" s="600">
        <f t="shared" si="34"/>
        <v>63508</v>
      </c>
      <c r="BA155" s="599">
        <f t="shared" si="34"/>
        <v>63508</v>
      </c>
      <c r="BB155" s="301">
        <f t="shared" si="34"/>
        <v>63508</v>
      </c>
      <c r="BC155" s="301">
        <f t="shared" si="34"/>
        <v>63508</v>
      </c>
      <c r="BD155" s="301">
        <f t="shared" si="34"/>
        <v>63508</v>
      </c>
      <c r="BE155" s="301">
        <f t="shared" si="34"/>
        <v>216008</v>
      </c>
      <c r="BF155" s="301">
        <f t="shared" si="34"/>
        <v>33008</v>
      </c>
      <c r="BG155" s="301">
        <f t="shared" si="34"/>
        <v>33008</v>
      </c>
      <c r="BH155" s="301">
        <f t="shared" si="34"/>
        <v>33008</v>
      </c>
      <c r="BI155" s="301">
        <f t="shared" si="34"/>
        <v>33008</v>
      </c>
      <c r="BJ155" s="600">
        <f t="shared" si="34"/>
        <v>33008</v>
      </c>
      <c r="BK155" s="599">
        <f t="shared" si="34"/>
        <v>63508</v>
      </c>
      <c r="BL155" s="301">
        <f t="shared" si="34"/>
        <v>63508</v>
      </c>
      <c r="BM155" s="301">
        <f t="shared" si="34"/>
        <v>63508</v>
      </c>
      <c r="BN155" s="301">
        <f t="shared" si="34"/>
        <v>63508</v>
      </c>
      <c r="BO155" s="301">
        <f t="shared" si="34"/>
        <v>63508</v>
      </c>
      <c r="BP155" s="301">
        <f t="shared" si="34"/>
        <v>63508</v>
      </c>
      <c r="BQ155" s="301">
        <f t="shared" si="34"/>
        <v>216008</v>
      </c>
      <c r="BR155" s="301">
        <f t="shared" si="34"/>
        <v>33008</v>
      </c>
      <c r="BS155" s="301">
        <f t="shared" si="34"/>
        <v>33008</v>
      </c>
      <c r="BT155" s="600">
        <f t="shared" si="34"/>
        <v>33008</v>
      </c>
      <c r="BU155" s="599">
        <f t="shared" si="34"/>
        <v>33008</v>
      </c>
      <c r="BV155" s="301">
        <f t="shared" si="34"/>
        <v>33008</v>
      </c>
      <c r="BW155" s="301">
        <f t="shared" ref="BW155:CC155" si="35">SUM(BW153:BW154)</f>
        <v>63508</v>
      </c>
      <c r="BX155" s="301">
        <f t="shared" si="35"/>
        <v>63508</v>
      </c>
      <c r="BY155" s="301">
        <f t="shared" si="35"/>
        <v>63508</v>
      </c>
      <c r="BZ155" s="301">
        <f t="shared" si="35"/>
        <v>63508</v>
      </c>
      <c r="CA155" s="301">
        <f t="shared" si="35"/>
        <v>63508</v>
      </c>
      <c r="CB155" s="301">
        <f t="shared" si="35"/>
        <v>63508</v>
      </c>
      <c r="CC155" s="301">
        <f t="shared" si="35"/>
        <v>63508</v>
      </c>
      <c r="CD155" s="303">
        <f>SUM(C155:CC155)</f>
        <v>4350968.8819999993</v>
      </c>
      <c r="CE155" s="303"/>
    </row>
    <row r="156" spans="1:84" ht="14.25" customHeight="1" x14ac:dyDescent="0.4">
      <c r="A156" s="735" t="s">
        <v>446</v>
      </c>
      <c r="B156" s="736"/>
      <c r="C156" s="304">
        <f>+C155</f>
        <v>992</v>
      </c>
      <c r="D156" s="293">
        <f>D155+C156</f>
        <v>3042</v>
      </c>
      <c r="E156" s="293">
        <f>E155+D156</f>
        <v>4902</v>
      </c>
      <c r="F156" s="293">
        <f t="shared" ref="F156:G156" si="36">F155+E156</f>
        <v>6762</v>
      </c>
      <c r="G156" s="293">
        <f t="shared" si="36"/>
        <v>9820</v>
      </c>
      <c r="H156" s="293">
        <f>H155+G156</f>
        <v>17816.897000000001</v>
      </c>
      <c r="I156" s="293">
        <f>I155+H156</f>
        <v>28737.279999999999</v>
      </c>
      <c r="J156" s="293">
        <f t="shared" ref="J156" si="37">J155+I156</f>
        <v>41682.942999999999</v>
      </c>
      <c r="K156" s="293">
        <f>K155+J156</f>
        <v>61334.142999999996</v>
      </c>
      <c r="L156" s="298">
        <f t="shared" ref="L156:BR156" si="38">L155+K156</f>
        <v>81290.774000000005</v>
      </c>
      <c r="M156" s="299">
        <f>M155+L156</f>
        <v>125703.128</v>
      </c>
      <c r="N156" s="293">
        <f t="shared" si="38"/>
        <v>280963.75199999998</v>
      </c>
      <c r="O156" s="293">
        <f t="shared" si="38"/>
        <v>294886.527</v>
      </c>
      <c r="P156" s="293">
        <f t="shared" si="38"/>
        <v>308295.44</v>
      </c>
      <c r="Q156" s="293">
        <f t="shared" si="38"/>
        <v>331749.891</v>
      </c>
      <c r="R156" s="293">
        <f t="shared" si="38"/>
        <v>382096.54499999998</v>
      </c>
      <c r="S156" s="293">
        <f t="shared" si="38"/>
        <v>433676.38500000001</v>
      </c>
      <c r="T156" s="293">
        <f t="shared" si="38"/>
        <v>484644.56099999999</v>
      </c>
      <c r="U156" s="293">
        <f t="shared" si="38"/>
        <v>547423.81099999999</v>
      </c>
      <c r="V156" s="298">
        <f t="shared" si="38"/>
        <v>598025.82900000003</v>
      </c>
      <c r="W156" s="299">
        <f t="shared" si="38"/>
        <v>669624.25100000005</v>
      </c>
      <c r="X156" s="293">
        <f t="shared" si="38"/>
        <v>732222.26400000008</v>
      </c>
      <c r="Y156" s="293">
        <f t="shared" si="38"/>
        <v>795069.88100000005</v>
      </c>
      <c r="Z156" s="293">
        <f t="shared" si="38"/>
        <v>857537.255</v>
      </c>
      <c r="AA156" s="293">
        <f t="shared" si="38"/>
        <v>920000.04700000002</v>
      </c>
      <c r="AB156" s="293">
        <f t="shared" si="38"/>
        <v>985526.10200000007</v>
      </c>
      <c r="AC156" s="293">
        <f t="shared" si="38"/>
        <v>1048788.2920000001</v>
      </c>
      <c r="AD156" s="293">
        <f t="shared" si="38"/>
        <v>1111008.5170000002</v>
      </c>
      <c r="AE156" s="293">
        <f t="shared" si="38"/>
        <v>1173895.1800000002</v>
      </c>
      <c r="AF156" s="298">
        <f t="shared" si="38"/>
        <v>1236554.7170000002</v>
      </c>
      <c r="AG156" s="299">
        <f t="shared" si="38"/>
        <v>1298272.6510000001</v>
      </c>
      <c r="AH156" s="293">
        <f t="shared" si="38"/>
        <v>1373691.9400000002</v>
      </c>
      <c r="AI156" s="293">
        <f t="shared" si="38"/>
        <v>1429626.3840000001</v>
      </c>
      <c r="AJ156" s="293">
        <f t="shared" si="38"/>
        <v>1490649.7320000001</v>
      </c>
      <c r="AK156" s="293">
        <f t="shared" si="38"/>
        <v>1551704.5050000001</v>
      </c>
      <c r="AL156" s="293">
        <f t="shared" si="38"/>
        <v>1613008.138</v>
      </c>
      <c r="AM156" s="293">
        <f t="shared" si="38"/>
        <v>1675321.5390000001</v>
      </c>
      <c r="AN156" s="293">
        <f t="shared" si="38"/>
        <v>1739299.3540000001</v>
      </c>
      <c r="AO156" s="293">
        <f t="shared" si="38"/>
        <v>1802508.287</v>
      </c>
      <c r="AP156" s="298">
        <f t="shared" si="38"/>
        <v>1868041.676</v>
      </c>
      <c r="AQ156" s="299">
        <f t="shared" si="38"/>
        <v>1931134.017</v>
      </c>
      <c r="AR156" s="293">
        <f t="shared" si="38"/>
        <v>1994631.7819999999</v>
      </c>
      <c r="AS156" s="293">
        <f t="shared" si="38"/>
        <v>2061831.6819999998</v>
      </c>
      <c r="AT156" s="293">
        <f t="shared" si="38"/>
        <v>2125405.8109999998</v>
      </c>
      <c r="AU156" s="293">
        <f t="shared" si="38"/>
        <v>2187813.8989999997</v>
      </c>
      <c r="AV156" s="293">
        <f t="shared" si="38"/>
        <v>2253944.5489999996</v>
      </c>
      <c r="AW156" s="293">
        <f t="shared" si="38"/>
        <v>2317596.2369999997</v>
      </c>
      <c r="AX156" s="595">
        <f>AX155+AW156</f>
        <v>2380445.0869999998</v>
      </c>
      <c r="AY156" s="295">
        <f t="shared" si="38"/>
        <v>2445728.8819999998</v>
      </c>
      <c r="AZ156" s="298">
        <f t="shared" si="38"/>
        <v>2509236.8819999998</v>
      </c>
      <c r="BA156" s="299">
        <f t="shared" si="38"/>
        <v>2572744.8819999998</v>
      </c>
      <c r="BB156" s="293">
        <f t="shared" si="38"/>
        <v>2636252.8819999998</v>
      </c>
      <c r="BC156" s="293">
        <f t="shared" si="38"/>
        <v>2699760.8819999998</v>
      </c>
      <c r="BD156" s="293">
        <f t="shared" si="38"/>
        <v>2763268.8819999998</v>
      </c>
      <c r="BE156" s="293">
        <f t="shared" si="38"/>
        <v>2979276.8819999998</v>
      </c>
      <c r="BF156" s="293">
        <f t="shared" si="38"/>
        <v>3012284.8819999998</v>
      </c>
      <c r="BG156" s="293">
        <f t="shared" si="38"/>
        <v>3045292.8819999998</v>
      </c>
      <c r="BH156" s="293">
        <f t="shared" si="38"/>
        <v>3078300.8819999998</v>
      </c>
      <c r="BI156" s="293">
        <f t="shared" si="38"/>
        <v>3111308.8819999998</v>
      </c>
      <c r="BJ156" s="298">
        <f t="shared" si="38"/>
        <v>3144316.8819999998</v>
      </c>
      <c r="BK156" s="299">
        <f t="shared" si="38"/>
        <v>3207824.8819999998</v>
      </c>
      <c r="BL156" s="293">
        <f t="shared" si="38"/>
        <v>3271332.8819999998</v>
      </c>
      <c r="BM156" s="293">
        <f t="shared" si="38"/>
        <v>3334840.8819999998</v>
      </c>
      <c r="BN156" s="293">
        <f t="shared" si="38"/>
        <v>3398348.8819999998</v>
      </c>
      <c r="BO156" s="293">
        <f t="shared" si="38"/>
        <v>3461856.8819999998</v>
      </c>
      <c r="BP156" s="293">
        <f t="shared" si="38"/>
        <v>3525364.8819999998</v>
      </c>
      <c r="BQ156" s="293">
        <f t="shared" si="38"/>
        <v>3741372.8819999998</v>
      </c>
      <c r="BR156" s="293">
        <f t="shared" si="38"/>
        <v>3774380.8819999998</v>
      </c>
      <c r="BS156" s="293">
        <f>BS155+BR156</f>
        <v>3807388.8819999998</v>
      </c>
      <c r="BT156" s="298">
        <f>BT155+BS156</f>
        <v>3840396.8819999998</v>
      </c>
      <c r="BU156" s="299">
        <f>BU155+BT156</f>
        <v>3873404.8819999998</v>
      </c>
      <c r="BV156" s="293">
        <f t="shared" ref="BV156:BZ156" si="39">BV155+BU156</f>
        <v>3906412.8819999998</v>
      </c>
      <c r="BW156" s="293">
        <f t="shared" si="39"/>
        <v>3969920.8819999998</v>
      </c>
      <c r="BX156" s="293">
        <f t="shared" si="39"/>
        <v>4033428.8819999998</v>
      </c>
      <c r="BY156" s="293">
        <f>BY155+BX156</f>
        <v>4096936.8819999998</v>
      </c>
      <c r="BZ156" s="293">
        <f t="shared" si="39"/>
        <v>4160444.8819999998</v>
      </c>
      <c r="CA156" s="293">
        <f>CA155+BZ156</f>
        <v>4223952.8819999993</v>
      </c>
      <c r="CB156" s="293">
        <f>CB155+CA156</f>
        <v>4287460.8819999993</v>
      </c>
      <c r="CC156" s="293">
        <f>CC155+CB156</f>
        <v>4350968.8819999993</v>
      </c>
      <c r="CD156" s="305" t="s">
        <v>437</v>
      </c>
      <c r="CE156" s="305" t="s">
        <v>437</v>
      </c>
    </row>
    <row r="157" spans="1:84" ht="14.25" customHeight="1" thickBot="1" x14ac:dyDescent="0.45">
      <c r="A157" s="737" t="s">
        <v>807</v>
      </c>
      <c r="B157" s="738"/>
      <c r="C157" s="306">
        <f>+C156-C146</f>
        <v>992</v>
      </c>
      <c r="D157" s="307">
        <f>+D156-D146</f>
        <v>3042</v>
      </c>
      <c r="E157" s="307">
        <f t="shared" ref="E157:F157" si="40">+E156-E146</f>
        <v>4902</v>
      </c>
      <c r="F157" s="307">
        <f t="shared" si="40"/>
        <v>6762</v>
      </c>
      <c r="G157" s="307">
        <f>+G156-G146</f>
        <v>9820</v>
      </c>
      <c r="H157" s="307">
        <f>+H156-H146</f>
        <v>13229.897000000001</v>
      </c>
      <c r="I157" s="307">
        <f>+I156-I146</f>
        <v>23750.28</v>
      </c>
      <c r="J157" s="307">
        <f t="shared" ref="J157:AC157" si="41">+J156-J146</f>
        <v>28697.942999999999</v>
      </c>
      <c r="K157" s="307">
        <f t="shared" si="41"/>
        <v>44700.142999999996</v>
      </c>
      <c r="L157" s="308">
        <f t="shared" si="41"/>
        <v>48634.774000000005</v>
      </c>
      <c r="M157" s="309">
        <f>+M156-M146</f>
        <v>87548.127999999997</v>
      </c>
      <c r="N157" s="307">
        <f t="shared" si="41"/>
        <v>33744.751999999979</v>
      </c>
      <c r="O157" s="307">
        <f t="shared" si="41"/>
        <v>44024.527000000002</v>
      </c>
      <c r="P157" s="307">
        <f t="shared" si="41"/>
        <v>56174.44</v>
      </c>
      <c r="Q157" s="307">
        <f>+Q156-Q146</f>
        <v>65304.891000000003</v>
      </c>
      <c r="R157" s="307">
        <f t="shared" si="41"/>
        <v>111379.54499999998</v>
      </c>
      <c r="S157" s="307">
        <f t="shared" si="41"/>
        <v>161107.38500000001</v>
      </c>
      <c r="T157" s="307">
        <f t="shared" si="41"/>
        <v>176327.56099999999</v>
      </c>
      <c r="U157" s="307">
        <f t="shared" si="41"/>
        <v>30396.810999999987</v>
      </c>
      <c r="V157" s="308">
        <f t="shared" si="41"/>
        <v>66312.829000000027</v>
      </c>
      <c r="W157" s="309">
        <f t="shared" si="41"/>
        <v>89862.251000000047</v>
      </c>
      <c r="X157" s="307">
        <f t="shared" si="41"/>
        <v>145361.26400000008</v>
      </c>
      <c r="Y157" s="307">
        <f t="shared" si="41"/>
        <v>185703.88100000005</v>
      </c>
      <c r="Z157" s="307">
        <f t="shared" si="41"/>
        <v>174465.255</v>
      </c>
      <c r="AA157" s="307">
        <f t="shared" si="41"/>
        <v>194938.04700000002</v>
      </c>
      <c r="AB157" s="307">
        <f t="shared" si="41"/>
        <v>241722.10200000007</v>
      </c>
      <c r="AC157" s="307">
        <f t="shared" si="41"/>
        <v>289665.29200000013</v>
      </c>
      <c r="AD157" s="307">
        <f>+AD156-AD146</f>
        <v>333675.51700000023</v>
      </c>
      <c r="AE157" s="307">
        <f t="shared" ref="AE157:AU157" si="42">+AE156-AE146</f>
        <v>370403.18000000017</v>
      </c>
      <c r="AF157" s="308">
        <f t="shared" si="42"/>
        <v>176737.71700000018</v>
      </c>
      <c r="AG157" s="309">
        <f t="shared" si="42"/>
        <v>226843.65100000007</v>
      </c>
      <c r="AH157" s="307">
        <f t="shared" si="42"/>
        <v>266928.94000000018</v>
      </c>
      <c r="AI157" s="307">
        <f t="shared" si="42"/>
        <v>299150.38400000008</v>
      </c>
      <c r="AJ157" s="307">
        <f t="shared" si="42"/>
        <v>351350.73200000008</v>
      </c>
      <c r="AK157" s="307">
        <f t="shared" si="42"/>
        <v>357775.50500000012</v>
      </c>
      <c r="AL157" s="307">
        <f t="shared" si="42"/>
        <v>347177.13800000004</v>
      </c>
      <c r="AM157" s="307">
        <f t="shared" si="42"/>
        <v>374727.53900000011</v>
      </c>
      <c r="AN157" s="307">
        <f t="shared" si="42"/>
        <v>374932.54399999999</v>
      </c>
      <c r="AO157" s="307">
        <f t="shared" si="42"/>
        <v>423625.47699999996</v>
      </c>
      <c r="AP157" s="308">
        <f t="shared" si="42"/>
        <v>480281.86599999992</v>
      </c>
      <c r="AQ157" s="306">
        <f t="shared" si="42"/>
        <v>533349.20699999994</v>
      </c>
      <c r="AR157" s="309">
        <f t="shared" si="42"/>
        <v>478312.97199999983</v>
      </c>
      <c r="AS157" s="307">
        <f>+AS156-AS146</f>
        <v>395905.87199999974</v>
      </c>
      <c r="AT157" s="307">
        <f t="shared" si="42"/>
        <v>432250.0009999997</v>
      </c>
      <c r="AU157" s="307">
        <f t="shared" si="42"/>
        <v>410177.08899999969</v>
      </c>
      <c r="AV157" s="308">
        <f>+AV156-AV146</f>
        <v>432454.73899999959</v>
      </c>
      <c r="AW157" s="306">
        <f>+AW156-AW146</f>
        <v>179241.42699999968</v>
      </c>
      <c r="AX157" s="596">
        <f>+AX156-AX146</f>
        <v>216790.27699999977</v>
      </c>
      <c r="AY157" s="310">
        <f t="shared" ref="AY157:BW157" si="43">+AY156-AY146</f>
        <v>248464.07199999969</v>
      </c>
      <c r="AZ157" s="308">
        <f t="shared" si="43"/>
        <v>294992.07199999969</v>
      </c>
      <c r="BA157" s="309">
        <f>+BA156-BA146</f>
        <v>278150.07199999969</v>
      </c>
      <c r="BB157" s="307">
        <f>+BB156-BB146</f>
        <v>322478.07199999969</v>
      </c>
      <c r="BC157" s="307">
        <f>+BC156-BC146</f>
        <v>375186.07199999969</v>
      </c>
      <c r="BD157" s="307">
        <f t="shared" si="43"/>
        <v>427514.07199999969</v>
      </c>
      <c r="BE157" s="307">
        <f t="shared" si="43"/>
        <v>61022.071999999695</v>
      </c>
      <c r="BF157" s="307">
        <f t="shared" si="43"/>
        <v>76150.071999999695</v>
      </c>
      <c r="BG157" s="307">
        <f t="shared" si="43"/>
        <v>98458.071999999695</v>
      </c>
      <c r="BH157" s="307">
        <f t="shared" si="43"/>
        <v>114636.07199999969</v>
      </c>
      <c r="BI157" s="307">
        <f>+BI156-BI146</f>
        <v>138644.07199999969</v>
      </c>
      <c r="BJ157" s="308">
        <f>+BJ156-BJ146</f>
        <v>80772.071999999695</v>
      </c>
      <c r="BK157" s="309">
        <f t="shared" si="43"/>
        <v>131180.07199999969</v>
      </c>
      <c r="BL157" s="307">
        <f>+BL156-BL146</f>
        <v>129108.07199999969</v>
      </c>
      <c r="BM157" s="307">
        <f t="shared" si="43"/>
        <v>184116.07199999969</v>
      </c>
      <c r="BN157" s="307">
        <f t="shared" si="43"/>
        <v>235944.07199999969</v>
      </c>
      <c r="BO157" s="307">
        <f>+BO156-BO146</f>
        <v>276002.07199999969</v>
      </c>
      <c r="BP157" s="307">
        <f t="shared" si="43"/>
        <v>325120.07199999969</v>
      </c>
      <c r="BQ157" s="309">
        <f t="shared" si="43"/>
        <v>33428.071999999695</v>
      </c>
      <c r="BR157" s="307">
        <f t="shared" si="43"/>
        <v>48056.071999999695</v>
      </c>
      <c r="BS157" s="307">
        <f t="shared" si="43"/>
        <v>59264.071999999695</v>
      </c>
      <c r="BT157" s="308">
        <f t="shared" si="43"/>
        <v>77692.071999999695</v>
      </c>
      <c r="BU157" s="309">
        <f t="shared" si="43"/>
        <v>101400.07199999969</v>
      </c>
      <c r="BV157" s="307">
        <f t="shared" si="43"/>
        <v>119378.07199999969</v>
      </c>
      <c r="BW157" s="307">
        <f t="shared" si="43"/>
        <v>165086.07199999969</v>
      </c>
      <c r="BX157" s="307">
        <f>+BX156-BX146</f>
        <v>144614.07199999969</v>
      </c>
      <c r="BY157" s="307">
        <f t="shared" ref="BY157" si="44">+BY156-BY146</f>
        <v>185722.07199999969</v>
      </c>
      <c r="BZ157" s="307">
        <f>+BZ156-BZ146</f>
        <v>233850.07199999969</v>
      </c>
      <c r="CA157" s="307">
        <f>+CA156-CA146</f>
        <v>286658.07199999923</v>
      </c>
      <c r="CB157" s="307">
        <f>+CB156-CB146</f>
        <v>338286.07199999923</v>
      </c>
      <c r="CC157" s="308">
        <f>+CC156-CC146</f>
        <v>137034.07199999876</v>
      </c>
      <c r="CD157" s="311" t="s">
        <v>437</v>
      </c>
      <c r="CE157" s="311" t="s">
        <v>437</v>
      </c>
    </row>
    <row r="158" spans="1:84" s="410" customFormat="1" ht="14.25" customHeight="1" x14ac:dyDescent="0.4">
      <c r="A158" s="567"/>
      <c r="B158" s="568"/>
      <c r="C158" s="569"/>
      <c r="D158" s="569"/>
      <c r="E158" s="569"/>
      <c r="F158" s="569"/>
      <c r="G158" s="569"/>
      <c r="H158" s="569"/>
      <c r="I158" s="569"/>
      <c r="J158" s="569"/>
      <c r="K158" s="593"/>
      <c r="L158" s="569"/>
      <c r="M158" s="569"/>
      <c r="N158" s="569"/>
      <c r="O158" s="569"/>
      <c r="P158" s="569"/>
      <c r="Q158" s="569"/>
      <c r="R158" s="569"/>
      <c r="S158" s="569"/>
      <c r="T158" s="569"/>
      <c r="U158" s="569"/>
      <c r="V158" s="569"/>
      <c r="W158" s="569"/>
      <c r="X158" s="569"/>
      <c r="Y158" s="569"/>
      <c r="Z158" s="569"/>
      <c r="AA158" s="569"/>
      <c r="AB158" s="569"/>
      <c r="AC158" s="569"/>
      <c r="AD158" s="569"/>
      <c r="AE158" s="569"/>
      <c r="AF158" s="569"/>
      <c r="AG158" s="569"/>
      <c r="AH158" s="569"/>
      <c r="AI158" s="569"/>
      <c r="AJ158" s="569"/>
      <c r="AK158" s="569"/>
      <c r="AL158" s="569"/>
      <c r="AM158" s="569"/>
      <c r="AN158" s="569"/>
      <c r="AO158" s="569"/>
      <c r="AP158" s="569"/>
      <c r="AQ158" s="569"/>
      <c r="AR158" s="569"/>
      <c r="AS158" s="569"/>
      <c r="AT158" s="569"/>
      <c r="AU158" s="569"/>
      <c r="AV158" s="569"/>
      <c r="AW158" s="569"/>
      <c r="AX158" s="569"/>
      <c r="AY158" s="597"/>
      <c r="AZ158" s="569"/>
      <c r="BA158" s="569"/>
      <c r="BB158" s="569"/>
      <c r="BC158" s="569"/>
      <c r="BD158" s="569"/>
      <c r="BE158" s="569"/>
      <c r="BF158" s="569"/>
      <c r="BG158" s="569"/>
      <c r="BH158" s="569"/>
      <c r="BI158" s="569"/>
      <c r="BJ158" s="569"/>
      <c r="BK158" s="569"/>
      <c r="BL158" s="569"/>
      <c r="BM158" s="569"/>
      <c r="BN158" s="569"/>
      <c r="BO158" s="569"/>
      <c r="BP158" s="569"/>
      <c r="BQ158" s="569"/>
      <c r="BR158" s="569"/>
      <c r="BS158" s="569"/>
      <c r="BT158" s="569"/>
      <c r="BU158" s="569"/>
      <c r="BV158" s="569"/>
      <c r="BW158" s="569"/>
      <c r="BX158" s="569"/>
      <c r="BY158" s="569"/>
      <c r="BZ158" s="569"/>
      <c r="CA158" s="569"/>
      <c r="CB158" s="569"/>
      <c r="CC158" s="569"/>
      <c r="CD158" s="312"/>
      <c r="CE158" s="312"/>
    </row>
    <row r="159" spans="1:84" ht="20.25" customHeight="1" thickBot="1" x14ac:dyDescent="0.45">
      <c r="A159" s="23"/>
      <c r="B159" s="410"/>
      <c r="C159" s="23" t="s">
        <v>448</v>
      </c>
      <c r="J159" s="104"/>
      <c r="L159" s="104"/>
      <c r="M159" s="23" t="s">
        <v>825</v>
      </c>
      <c r="W159" s="23" t="s">
        <v>839</v>
      </c>
      <c r="AY159" s="598"/>
    </row>
    <row r="160" spans="1:84" ht="12.95" customHeight="1" x14ac:dyDescent="0.4">
      <c r="A160" s="729" t="s">
        <v>449</v>
      </c>
      <c r="B160" s="730"/>
      <c r="C160" s="633"/>
      <c r="D160" s="313"/>
      <c r="E160" s="711" t="s">
        <v>450</v>
      </c>
      <c r="F160" s="728"/>
      <c r="G160" s="709">
        <f>+SUM(C164:L164)</f>
        <v>76338200</v>
      </c>
      <c r="H160" s="720"/>
      <c r="I160" s="313"/>
      <c r="J160" s="313"/>
      <c r="K160" s="313"/>
      <c r="L160" s="632"/>
      <c r="M160" s="314"/>
      <c r="N160" s="711" t="s">
        <v>450</v>
      </c>
      <c r="O160" s="728"/>
      <c r="P160" s="709">
        <f>+SUM(M164:V164)</f>
        <v>484668260</v>
      </c>
      <c r="Q160" s="720"/>
      <c r="R160" s="313"/>
      <c r="S160" s="313" t="s">
        <v>451</v>
      </c>
      <c r="T160" s="709">
        <f>+P160+G160</f>
        <v>561006460</v>
      </c>
      <c r="U160" s="720"/>
      <c r="V160" s="315"/>
      <c r="W160" s="633"/>
      <c r="X160" s="711" t="s">
        <v>450</v>
      </c>
      <c r="Y160" s="728"/>
      <c r="Z160" s="709">
        <f>+SUM(W164:AF164)</f>
        <v>607150500</v>
      </c>
      <c r="AA160" s="720"/>
      <c r="AB160" s="313"/>
      <c r="AC160" s="313" t="s">
        <v>451</v>
      </c>
      <c r="AD160" s="709">
        <f>+Z160+T160</f>
        <v>1168156960</v>
      </c>
      <c r="AE160" s="720"/>
      <c r="AF160" s="315"/>
      <c r="AG160" s="313"/>
      <c r="AH160" s="711" t="s">
        <v>450</v>
      </c>
      <c r="AI160" s="728"/>
      <c r="AJ160" s="709">
        <f>+SUM(AG164:AP164)</f>
        <v>610080000</v>
      </c>
      <c r="AK160" s="720"/>
      <c r="AL160" s="313"/>
      <c r="AM160" s="313" t="s">
        <v>451</v>
      </c>
      <c r="AN160" s="709">
        <f>+AJ160+AD160</f>
        <v>1778236960</v>
      </c>
      <c r="AO160" s="720"/>
      <c r="AP160" s="632"/>
      <c r="AQ160" s="316"/>
      <c r="AR160" s="711" t="s">
        <v>450</v>
      </c>
      <c r="AS160" s="728"/>
      <c r="AT160" s="709">
        <f>+SUM(AQ164:AZ164)</f>
        <v>610080000</v>
      </c>
      <c r="AU160" s="720"/>
      <c r="AV160" s="313"/>
      <c r="AW160" s="313" t="s">
        <v>451</v>
      </c>
      <c r="AX160" s="709">
        <f>+AT160+AN160</f>
        <v>2388316960</v>
      </c>
      <c r="AY160" s="720"/>
      <c r="AZ160" s="315"/>
      <c r="BA160" s="633"/>
      <c r="BB160" s="711" t="s">
        <v>450</v>
      </c>
      <c r="BC160" s="728"/>
      <c r="BD160" s="709">
        <f>+SUM(BA164:BJ164)</f>
        <v>610080000</v>
      </c>
      <c r="BE160" s="720"/>
      <c r="BF160" s="313"/>
      <c r="BG160" s="313" t="s">
        <v>451</v>
      </c>
      <c r="BH160" s="709">
        <f>+BD160+AX160</f>
        <v>2998396960</v>
      </c>
      <c r="BI160" s="720"/>
      <c r="BJ160" s="315"/>
      <c r="BK160" s="633"/>
      <c r="BL160" s="711" t="s">
        <v>450</v>
      </c>
      <c r="BM160" s="728"/>
      <c r="BN160" s="709">
        <f>+SUM(BK164:BT164)</f>
        <v>610080000</v>
      </c>
      <c r="BO160" s="720"/>
      <c r="BP160" s="632"/>
      <c r="BQ160" s="313" t="s">
        <v>451</v>
      </c>
      <c r="BR160" s="709">
        <f>+BN160+BH160</f>
        <v>3608476960</v>
      </c>
      <c r="BS160" s="720"/>
      <c r="BT160" s="315"/>
      <c r="BU160" s="633"/>
      <c r="BV160" s="313"/>
      <c r="BW160" s="313"/>
      <c r="BX160" s="313"/>
      <c r="BY160" s="313"/>
      <c r="BZ160" s="313"/>
      <c r="CA160" s="313"/>
      <c r="CB160" s="313"/>
      <c r="CC160" s="315"/>
    </row>
    <row r="161" spans="1:83" ht="12.95" customHeight="1" x14ac:dyDescent="0.4">
      <c r="A161" s="721" t="s">
        <v>452</v>
      </c>
      <c r="B161" s="317" t="s">
        <v>453</v>
      </c>
      <c r="C161" s="318">
        <v>500</v>
      </c>
      <c r="D161" s="318">
        <v>500</v>
      </c>
      <c r="E161" s="318">
        <v>500</v>
      </c>
      <c r="F161" s="318">
        <v>500</v>
      </c>
      <c r="G161" s="318">
        <v>500</v>
      </c>
      <c r="H161" s="319">
        <v>3996</v>
      </c>
      <c r="I161" s="319">
        <v>2600</v>
      </c>
      <c r="J161" s="319">
        <v>2600</v>
      </c>
      <c r="K161" s="319">
        <v>4980</v>
      </c>
      <c r="L161" s="319">
        <v>4980</v>
      </c>
      <c r="M161" s="320">
        <v>12750</v>
      </c>
      <c r="N161" s="321">
        <v>12750</v>
      </c>
      <c r="O161" s="321">
        <v>12750</v>
      </c>
      <c r="P161" s="321">
        <v>12750</v>
      </c>
      <c r="Q161" s="321">
        <v>12750</v>
      </c>
      <c r="R161" s="321">
        <v>12750</v>
      </c>
      <c r="S161" s="321">
        <v>12750</v>
      </c>
      <c r="T161" s="321">
        <v>12750</v>
      </c>
      <c r="U161" s="321">
        <v>12750</v>
      </c>
      <c r="V161" s="322">
        <v>12750</v>
      </c>
      <c r="W161" s="323">
        <v>15780</v>
      </c>
      <c r="X161" s="319">
        <v>15780</v>
      </c>
      <c r="Y161" s="319">
        <v>15780</v>
      </c>
      <c r="Z161" s="319">
        <v>15780</v>
      </c>
      <c r="AA161" s="319">
        <v>15780</v>
      </c>
      <c r="AB161" s="319">
        <v>15780</v>
      </c>
      <c r="AC161" s="319">
        <v>15780</v>
      </c>
      <c r="AD161" s="319">
        <v>15780</v>
      </c>
      <c r="AE161" s="319">
        <v>15780</v>
      </c>
      <c r="AF161" s="324">
        <v>15780</v>
      </c>
      <c r="AG161" s="319">
        <v>15780</v>
      </c>
      <c r="AH161" s="319">
        <v>15780</v>
      </c>
      <c r="AI161" s="319">
        <v>15780</v>
      </c>
      <c r="AJ161" s="319">
        <v>15780</v>
      </c>
      <c r="AK161" s="319">
        <v>15780</v>
      </c>
      <c r="AL161" s="319">
        <v>15780</v>
      </c>
      <c r="AM161" s="319">
        <v>15780</v>
      </c>
      <c r="AN161" s="319">
        <v>15780</v>
      </c>
      <c r="AO161" s="319">
        <v>15780</v>
      </c>
      <c r="AP161" s="324">
        <v>15780</v>
      </c>
      <c r="AQ161" s="319">
        <v>15780</v>
      </c>
      <c r="AR161" s="319">
        <v>15780</v>
      </c>
      <c r="AS161" s="319">
        <v>15780</v>
      </c>
      <c r="AT161" s="319">
        <v>15780</v>
      </c>
      <c r="AU161" s="319">
        <v>15780</v>
      </c>
      <c r="AV161" s="319">
        <v>15780</v>
      </c>
      <c r="AW161" s="319">
        <v>15780</v>
      </c>
      <c r="AX161" s="325">
        <v>15780</v>
      </c>
      <c r="AY161" s="326">
        <v>15780</v>
      </c>
      <c r="AZ161" s="324">
        <v>15780</v>
      </c>
      <c r="BA161" s="323">
        <v>15780</v>
      </c>
      <c r="BB161" s="323">
        <v>15780</v>
      </c>
      <c r="BC161" s="323">
        <v>15780</v>
      </c>
      <c r="BD161" s="323">
        <v>15780</v>
      </c>
      <c r="BE161" s="323">
        <v>15780</v>
      </c>
      <c r="BF161" s="323">
        <v>15780</v>
      </c>
      <c r="BG161" s="323">
        <v>15780</v>
      </c>
      <c r="BH161" s="323">
        <v>15780</v>
      </c>
      <c r="BI161" s="323">
        <v>15780</v>
      </c>
      <c r="BJ161" s="324">
        <v>15780</v>
      </c>
      <c r="BK161" s="323">
        <v>15780</v>
      </c>
      <c r="BL161" s="319">
        <v>15780</v>
      </c>
      <c r="BM161" s="319">
        <v>15780</v>
      </c>
      <c r="BN161" s="319">
        <v>15780</v>
      </c>
      <c r="BO161" s="319">
        <v>15780</v>
      </c>
      <c r="BP161" s="325">
        <v>15780</v>
      </c>
      <c r="BQ161" s="319">
        <v>15780</v>
      </c>
      <c r="BR161" s="319">
        <v>15780</v>
      </c>
      <c r="BS161" s="319">
        <v>15780</v>
      </c>
      <c r="BT161" s="324">
        <v>15780</v>
      </c>
      <c r="BU161" s="323">
        <v>15780</v>
      </c>
      <c r="BV161" s="319">
        <v>15780</v>
      </c>
      <c r="BW161" s="319">
        <v>15780</v>
      </c>
      <c r="BX161" s="319">
        <v>15780</v>
      </c>
      <c r="BY161" s="319">
        <v>15780</v>
      </c>
      <c r="BZ161" s="319">
        <v>15780</v>
      </c>
      <c r="CA161" s="319">
        <v>15780</v>
      </c>
      <c r="CB161" s="319">
        <v>15780</v>
      </c>
      <c r="CC161" s="324">
        <v>15780</v>
      </c>
    </row>
    <row r="162" spans="1:83" ht="12.95" customHeight="1" x14ac:dyDescent="0.4">
      <c r="A162" s="722"/>
      <c r="B162" s="317" t="s">
        <v>454</v>
      </c>
      <c r="C162" s="323">
        <v>500</v>
      </c>
      <c r="D162" s="323">
        <v>500</v>
      </c>
      <c r="E162" s="323">
        <v>500</v>
      </c>
      <c r="F162" s="323">
        <v>500</v>
      </c>
      <c r="G162" s="323">
        <v>500</v>
      </c>
      <c r="H162" s="321">
        <v>706</v>
      </c>
      <c r="I162" s="321">
        <v>2790</v>
      </c>
      <c r="J162" s="321">
        <v>2790</v>
      </c>
      <c r="K162" s="319">
        <v>5340</v>
      </c>
      <c r="L162" s="319">
        <v>5340</v>
      </c>
      <c r="M162" s="328">
        <v>13350</v>
      </c>
      <c r="N162" s="319">
        <v>13350</v>
      </c>
      <c r="O162" s="319">
        <v>13350</v>
      </c>
      <c r="P162" s="319">
        <v>13350</v>
      </c>
      <c r="Q162" s="319">
        <v>13350</v>
      </c>
      <c r="R162" s="319">
        <v>13350</v>
      </c>
      <c r="S162" s="319">
        <v>13350</v>
      </c>
      <c r="T162" s="319">
        <v>13350</v>
      </c>
      <c r="U162" s="319">
        <v>13350</v>
      </c>
      <c r="V162" s="324">
        <v>13350</v>
      </c>
      <c r="W162" s="323">
        <v>16520</v>
      </c>
      <c r="X162" s="319">
        <v>16520</v>
      </c>
      <c r="Y162" s="319">
        <v>16520</v>
      </c>
      <c r="Z162" s="319">
        <v>16520</v>
      </c>
      <c r="AA162" s="319">
        <v>16520</v>
      </c>
      <c r="AB162" s="319">
        <v>16520</v>
      </c>
      <c r="AC162" s="319">
        <v>16520</v>
      </c>
      <c r="AD162" s="319">
        <v>16520</v>
      </c>
      <c r="AE162" s="319">
        <v>16520</v>
      </c>
      <c r="AF162" s="324">
        <v>16520</v>
      </c>
      <c r="AG162" s="319">
        <v>16520</v>
      </c>
      <c r="AH162" s="319">
        <v>16520</v>
      </c>
      <c r="AI162" s="319">
        <v>16520</v>
      </c>
      <c r="AJ162" s="319">
        <v>16520</v>
      </c>
      <c r="AK162" s="319">
        <v>16520</v>
      </c>
      <c r="AL162" s="319">
        <v>16520</v>
      </c>
      <c r="AM162" s="319">
        <v>16520</v>
      </c>
      <c r="AN162" s="319">
        <v>16520</v>
      </c>
      <c r="AO162" s="319">
        <v>16520</v>
      </c>
      <c r="AP162" s="324">
        <v>16520</v>
      </c>
      <c r="AQ162" s="319">
        <v>16520</v>
      </c>
      <c r="AR162" s="319">
        <v>16520</v>
      </c>
      <c r="AS162" s="319">
        <v>16520</v>
      </c>
      <c r="AT162" s="319">
        <v>16520</v>
      </c>
      <c r="AU162" s="319">
        <v>16520</v>
      </c>
      <c r="AV162" s="319">
        <v>16520</v>
      </c>
      <c r="AW162" s="319">
        <v>16520</v>
      </c>
      <c r="AX162" s="325">
        <v>16520</v>
      </c>
      <c r="AY162" s="326">
        <v>16520</v>
      </c>
      <c r="AZ162" s="324">
        <v>16520</v>
      </c>
      <c r="BA162" s="323">
        <v>16520</v>
      </c>
      <c r="BB162" s="323">
        <v>16520</v>
      </c>
      <c r="BC162" s="323">
        <v>16520</v>
      </c>
      <c r="BD162" s="323">
        <v>16520</v>
      </c>
      <c r="BE162" s="323">
        <v>16520</v>
      </c>
      <c r="BF162" s="323">
        <v>16520</v>
      </c>
      <c r="BG162" s="323">
        <v>16520</v>
      </c>
      <c r="BH162" s="323">
        <v>16520</v>
      </c>
      <c r="BI162" s="323">
        <v>16520</v>
      </c>
      <c r="BJ162" s="324">
        <v>16520</v>
      </c>
      <c r="BK162" s="323">
        <v>16520</v>
      </c>
      <c r="BL162" s="319">
        <v>16520</v>
      </c>
      <c r="BM162" s="319">
        <v>16520</v>
      </c>
      <c r="BN162" s="319">
        <v>16520</v>
      </c>
      <c r="BO162" s="319">
        <v>16520</v>
      </c>
      <c r="BP162" s="325">
        <v>16520</v>
      </c>
      <c r="BQ162" s="319">
        <v>16520</v>
      </c>
      <c r="BR162" s="319">
        <v>16520</v>
      </c>
      <c r="BS162" s="319">
        <v>16520</v>
      </c>
      <c r="BT162" s="324">
        <v>16520</v>
      </c>
      <c r="BU162" s="323">
        <v>16520</v>
      </c>
      <c r="BV162" s="319">
        <v>16520</v>
      </c>
      <c r="BW162" s="319">
        <v>16520</v>
      </c>
      <c r="BX162" s="319">
        <v>16520</v>
      </c>
      <c r="BY162" s="319">
        <v>16520</v>
      </c>
      <c r="BZ162" s="319">
        <v>16520</v>
      </c>
      <c r="CA162" s="319">
        <v>16520</v>
      </c>
      <c r="CB162" s="319">
        <v>16520</v>
      </c>
      <c r="CC162" s="324">
        <v>16520</v>
      </c>
    </row>
    <row r="163" spans="1:83" ht="12.95" customHeight="1" x14ac:dyDescent="0.4">
      <c r="A163" s="723"/>
      <c r="B163" s="317" t="s">
        <v>455</v>
      </c>
      <c r="C163" s="323">
        <v>500</v>
      </c>
      <c r="D163" s="323">
        <v>500</v>
      </c>
      <c r="E163" s="323">
        <v>500</v>
      </c>
      <c r="F163" s="323">
        <v>500</v>
      </c>
      <c r="G163" s="323">
        <v>500</v>
      </c>
      <c r="H163" s="319">
        <v>2521</v>
      </c>
      <c r="I163" s="319">
        <v>3030</v>
      </c>
      <c r="J163" s="319">
        <v>3030</v>
      </c>
      <c r="K163" s="321">
        <v>5810</v>
      </c>
      <c r="L163" s="321">
        <v>5810</v>
      </c>
      <c r="M163" s="328">
        <v>14120</v>
      </c>
      <c r="N163" s="319">
        <v>14120</v>
      </c>
      <c r="O163" s="319">
        <v>14120</v>
      </c>
      <c r="P163" s="319">
        <v>14120</v>
      </c>
      <c r="Q163" s="319">
        <v>14120</v>
      </c>
      <c r="R163" s="319">
        <v>14120</v>
      </c>
      <c r="S163" s="319">
        <v>14120</v>
      </c>
      <c r="T163" s="319">
        <v>14120</v>
      </c>
      <c r="U163" s="319">
        <v>14120</v>
      </c>
      <c r="V163" s="324">
        <v>14120</v>
      </c>
      <c r="W163" s="323">
        <v>17480</v>
      </c>
      <c r="X163" s="319">
        <v>17480</v>
      </c>
      <c r="Y163" s="319">
        <v>17480</v>
      </c>
      <c r="Z163" s="319">
        <v>17480</v>
      </c>
      <c r="AA163" s="319">
        <v>17480</v>
      </c>
      <c r="AB163" s="319">
        <v>17480</v>
      </c>
      <c r="AC163" s="319">
        <v>17480</v>
      </c>
      <c r="AD163" s="319">
        <v>17480</v>
      </c>
      <c r="AE163" s="319">
        <v>17480</v>
      </c>
      <c r="AF163" s="324">
        <v>17480</v>
      </c>
      <c r="AG163" s="319">
        <v>17480</v>
      </c>
      <c r="AH163" s="319">
        <v>17480</v>
      </c>
      <c r="AI163" s="319">
        <v>17480</v>
      </c>
      <c r="AJ163" s="319">
        <v>17480</v>
      </c>
      <c r="AK163" s="319">
        <v>17480</v>
      </c>
      <c r="AL163" s="319">
        <v>17480</v>
      </c>
      <c r="AM163" s="319">
        <v>17480</v>
      </c>
      <c r="AN163" s="319">
        <v>17480</v>
      </c>
      <c r="AO163" s="319">
        <v>17480</v>
      </c>
      <c r="AP163" s="324">
        <v>17480</v>
      </c>
      <c r="AQ163" s="319">
        <v>17480</v>
      </c>
      <c r="AR163" s="319">
        <v>17480</v>
      </c>
      <c r="AS163" s="319">
        <v>17480</v>
      </c>
      <c r="AT163" s="319">
        <v>17480</v>
      </c>
      <c r="AU163" s="319">
        <v>17480</v>
      </c>
      <c r="AV163" s="319">
        <v>17480</v>
      </c>
      <c r="AW163" s="319">
        <v>17480</v>
      </c>
      <c r="AX163" s="325">
        <v>17480</v>
      </c>
      <c r="AY163" s="326">
        <v>17480</v>
      </c>
      <c r="AZ163" s="324">
        <v>17480</v>
      </c>
      <c r="BA163" s="323">
        <v>17480</v>
      </c>
      <c r="BB163" s="323">
        <v>17480</v>
      </c>
      <c r="BC163" s="323">
        <v>17480</v>
      </c>
      <c r="BD163" s="323">
        <v>17480</v>
      </c>
      <c r="BE163" s="323">
        <v>17480</v>
      </c>
      <c r="BF163" s="323">
        <v>17480</v>
      </c>
      <c r="BG163" s="323">
        <v>17480</v>
      </c>
      <c r="BH163" s="323">
        <v>17480</v>
      </c>
      <c r="BI163" s="323">
        <v>17480</v>
      </c>
      <c r="BJ163" s="324">
        <v>17480</v>
      </c>
      <c r="BK163" s="323">
        <v>17480</v>
      </c>
      <c r="BL163" s="319">
        <v>17480</v>
      </c>
      <c r="BM163" s="319">
        <v>17480</v>
      </c>
      <c r="BN163" s="319">
        <v>17480</v>
      </c>
      <c r="BO163" s="319">
        <v>17480</v>
      </c>
      <c r="BP163" s="325">
        <v>17480</v>
      </c>
      <c r="BQ163" s="319">
        <v>17480</v>
      </c>
      <c r="BR163" s="319">
        <v>17480</v>
      </c>
      <c r="BS163" s="319">
        <v>17480</v>
      </c>
      <c r="BT163" s="324">
        <v>17480</v>
      </c>
      <c r="BU163" s="323">
        <v>17480</v>
      </c>
      <c r="BV163" s="319">
        <v>17480</v>
      </c>
      <c r="BW163" s="319">
        <v>17480</v>
      </c>
      <c r="BX163" s="319">
        <v>17480</v>
      </c>
      <c r="BY163" s="319">
        <v>17480</v>
      </c>
      <c r="BZ163" s="319">
        <v>17480</v>
      </c>
      <c r="CA163" s="319">
        <v>17480</v>
      </c>
      <c r="CB163" s="319">
        <v>17480</v>
      </c>
      <c r="CC163" s="324">
        <v>17480</v>
      </c>
    </row>
    <row r="164" spans="1:83" ht="12.95" customHeight="1" thickBot="1" x14ac:dyDescent="0.45">
      <c r="A164" s="724" t="s">
        <v>456</v>
      </c>
      <c r="B164" s="725"/>
      <c r="C164" s="329">
        <f>+(C161*180+C162*30+C163*100)*12</f>
        <v>1860000</v>
      </c>
      <c r="D164" s="329">
        <f>+(D161*180+D162*30+D163*100)*12</f>
        <v>1860000</v>
      </c>
      <c r="E164" s="329">
        <f t="shared" ref="E164:G164" si="45">+(E161*180+E162*30+E163*100)*12</f>
        <v>1860000</v>
      </c>
      <c r="F164" s="329">
        <f t="shared" si="45"/>
        <v>1860000</v>
      </c>
      <c r="G164" s="329">
        <f t="shared" si="45"/>
        <v>1860000</v>
      </c>
      <c r="H164" s="330">
        <v>7223000</v>
      </c>
      <c r="I164" s="330">
        <f t="shared" ref="I164:L164" si="46">+(I161*180+I162*30+I163*100)*12</f>
        <v>10256400</v>
      </c>
      <c r="J164" s="330">
        <f>+(J161*180+J162*30+J163*100)*12</f>
        <v>10256400</v>
      </c>
      <c r="K164" s="330">
        <f t="shared" si="46"/>
        <v>19651200</v>
      </c>
      <c r="L164" s="330">
        <f t="shared" si="46"/>
        <v>19651200</v>
      </c>
      <c r="M164" s="603">
        <v>41058260</v>
      </c>
      <c r="N164" s="330">
        <f>+(N161*180+N162*30+N163*100)*12</f>
        <v>49290000</v>
      </c>
      <c r="O164" s="330">
        <f t="shared" ref="O164:V164" si="47">+(O161*180+O162*30+O163*100)*12</f>
        <v>49290000</v>
      </c>
      <c r="P164" s="330">
        <f t="shared" si="47"/>
        <v>49290000</v>
      </c>
      <c r="Q164" s="330">
        <f t="shared" si="47"/>
        <v>49290000</v>
      </c>
      <c r="R164" s="330">
        <f t="shared" si="47"/>
        <v>49290000</v>
      </c>
      <c r="S164" s="330">
        <f t="shared" si="47"/>
        <v>49290000</v>
      </c>
      <c r="T164" s="330">
        <f t="shared" si="47"/>
        <v>49290000</v>
      </c>
      <c r="U164" s="330">
        <f t="shared" si="47"/>
        <v>49290000</v>
      </c>
      <c r="V164" s="331">
        <f t="shared" si="47"/>
        <v>49290000</v>
      </c>
      <c r="W164" s="617">
        <v>58078500</v>
      </c>
      <c r="X164" s="330">
        <f t="shared" ref="X164:AL164" si="48">+(X161*180+X162*30+X163*100)*12</f>
        <v>61008000</v>
      </c>
      <c r="Y164" s="330">
        <f t="shared" si="48"/>
        <v>61008000</v>
      </c>
      <c r="Z164" s="330">
        <f t="shared" si="48"/>
        <v>61008000</v>
      </c>
      <c r="AA164" s="330">
        <f t="shared" si="48"/>
        <v>61008000</v>
      </c>
      <c r="AB164" s="330">
        <f t="shared" si="48"/>
        <v>61008000</v>
      </c>
      <c r="AC164" s="330">
        <f t="shared" si="48"/>
        <v>61008000</v>
      </c>
      <c r="AD164" s="330">
        <f t="shared" si="48"/>
        <v>61008000</v>
      </c>
      <c r="AE164" s="330">
        <f t="shared" si="48"/>
        <v>61008000</v>
      </c>
      <c r="AF164" s="331">
        <f t="shared" si="48"/>
        <v>61008000</v>
      </c>
      <c r="AG164" s="330">
        <f t="shared" si="48"/>
        <v>61008000</v>
      </c>
      <c r="AH164" s="330">
        <f t="shared" si="48"/>
        <v>61008000</v>
      </c>
      <c r="AI164" s="330">
        <f t="shared" si="48"/>
        <v>61008000</v>
      </c>
      <c r="AJ164" s="330">
        <f t="shared" si="48"/>
        <v>61008000</v>
      </c>
      <c r="AK164" s="330">
        <f t="shared" si="48"/>
        <v>61008000</v>
      </c>
      <c r="AL164" s="330">
        <f t="shared" si="48"/>
        <v>61008000</v>
      </c>
      <c r="AM164" s="330">
        <f>+(AM161*180+AM162*30+AM163*100)*12</f>
        <v>61008000</v>
      </c>
      <c r="AN164" s="330">
        <f t="shared" ref="AN164:BI164" si="49">+(AN161*180+AN162*30+AN163*100)*12</f>
        <v>61008000</v>
      </c>
      <c r="AO164" s="330">
        <f t="shared" si="49"/>
        <v>61008000</v>
      </c>
      <c r="AP164" s="331">
        <f t="shared" si="49"/>
        <v>61008000</v>
      </c>
      <c r="AQ164" s="330">
        <f t="shared" si="49"/>
        <v>61008000</v>
      </c>
      <c r="AR164" s="330">
        <f t="shared" si="49"/>
        <v>61008000</v>
      </c>
      <c r="AS164" s="330">
        <f t="shared" si="49"/>
        <v>61008000</v>
      </c>
      <c r="AT164" s="330">
        <f t="shared" si="49"/>
        <v>61008000</v>
      </c>
      <c r="AU164" s="330">
        <f t="shared" si="49"/>
        <v>61008000</v>
      </c>
      <c r="AV164" s="330">
        <f t="shared" si="49"/>
        <v>61008000</v>
      </c>
      <c r="AW164" s="330">
        <f t="shared" si="49"/>
        <v>61008000</v>
      </c>
      <c r="AX164" s="333">
        <f t="shared" si="49"/>
        <v>61008000</v>
      </c>
      <c r="AY164" s="334">
        <f t="shared" si="49"/>
        <v>61008000</v>
      </c>
      <c r="AZ164" s="331">
        <f t="shared" si="49"/>
        <v>61008000</v>
      </c>
      <c r="BA164" s="332">
        <f t="shared" si="49"/>
        <v>61008000</v>
      </c>
      <c r="BB164" s="332">
        <f t="shared" si="49"/>
        <v>61008000</v>
      </c>
      <c r="BC164" s="332">
        <f t="shared" si="49"/>
        <v>61008000</v>
      </c>
      <c r="BD164" s="332">
        <f t="shared" si="49"/>
        <v>61008000</v>
      </c>
      <c r="BE164" s="332">
        <f t="shared" si="49"/>
        <v>61008000</v>
      </c>
      <c r="BF164" s="332">
        <f t="shared" si="49"/>
        <v>61008000</v>
      </c>
      <c r="BG164" s="332">
        <f t="shared" si="49"/>
        <v>61008000</v>
      </c>
      <c r="BH164" s="332">
        <f t="shared" si="49"/>
        <v>61008000</v>
      </c>
      <c r="BI164" s="332">
        <f t="shared" si="49"/>
        <v>61008000</v>
      </c>
      <c r="BJ164" s="331">
        <v>61008000</v>
      </c>
      <c r="BK164" s="332">
        <f t="shared" ref="BK164:CC164" si="50">+(BK161*180+BK162*30+BK163*100)*12</f>
        <v>61008000</v>
      </c>
      <c r="BL164" s="330">
        <f t="shared" si="50"/>
        <v>61008000</v>
      </c>
      <c r="BM164" s="330">
        <f t="shared" si="50"/>
        <v>61008000</v>
      </c>
      <c r="BN164" s="330">
        <f t="shared" si="50"/>
        <v>61008000</v>
      </c>
      <c r="BO164" s="330">
        <f t="shared" si="50"/>
        <v>61008000</v>
      </c>
      <c r="BP164" s="333">
        <f t="shared" si="50"/>
        <v>61008000</v>
      </c>
      <c r="BQ164" s="330">
        <f t="shared" si="50"/>
        <v>61008000</v>
      </c>
      <c r="BR164" s="330">
        <f t="shared" si="50"/>
        <v>61008000</v>
      </c>
      <c r="BS164" s="330">
        <f t="shared" si="50"/>
        <v>61008000</v>
      </c>
      <c r="BT164" s="331">
        <f t="shared" si="50"/>
        <v>61008000</v>
      </c>
      <c r="BU164" s="332">
        <f t="shared" si="50"/>
        <v>61008000</v>
      </c>
      <c r="BV164" s="330">
        <f t="shared" si="50"/>
        <v>61008000</v>
      </c>
      <c r="BW164" s="330">
        <f t="shared" si="50"/>
        <v>61008000</v>
      </c>
      <c r="BX164" s="330">
        <f t="shared" si="50"/>
        <v>61008000</v>
      </c>
      <c r="BY164" s="330">
        <f t="shared" si="50"/>
        <v>61008000</v>
      </c>
      <c r="BZ164" s="330">
        <f t="shared" si="50"/>
        <v>61008000</v>
      </c>
      <c r="CA164" s="330">
        <f t="shared" si="50"/>
        <v>61008000</v>
      </c>
      <c r="CB164" s="330">
        <f t="shared" si="50"/>
        <v>61008000</v>
      </c>
      <c r="CC164" s="331">
        <f t="shared" si="50"/>
        <v>61008000</v>
      </c>
      <c r="CD164" s="327"/>
      <c r="CE164" s="327"/>
    </row>
    <row r="165" spans="1:83" ht="14.25" customHeight="1" thickBot="1" x14ac:dyDescent="0.45">
      <c r="B165" s="335"/>
      <c r="H165" s="23" t="s">
        <v>457</v>
      </c>
      <c r="AV165" s="104"/>
      <c r="AW165" s="104"/>
      <c r="AX165" s="104"/>
    </row>
    <row r="166" spans="1:83" ht="12.95" customHeight="1" x14ac:dyDescent="0.4">
      <c r="A166" s="726" t="s">
        <v>458</v>
      </c>
      <c r="B166" s="727"/>
      <c r="C166" s="633"/>
      <c r="D166" s="313"/>
      <c r="E166" s="711" t="s">
        <v>450</v>
      </c>
      <c r="F166" s="712"/>
      <c r="G166" s="709">
        <f>+SUM(C170:L170)</f>
        <v>157386000</v>
      </c>
      <c r="H166" s="710"/>
      <c r="I166" s="313"/>
      <c r="J166" s="313"/>
      <c r="K166" s="313"/>
      <c r="L166" s="632"/>
      <c r="M166" s="314"/>
      <c r="N166" s="711" t="s">
        <v>450</v>
      </c>
      <c r="O166" s="712"/>
      <c r="P166" s="709">
        <f>+SUM(M170:V170)</f>
        <v>195338400</v>
      </c>
      <c r="Q166" s="710"/>
      <c r="R166" s="313"/>
      <c r="S166" s="313" t="s">
        <v>451</v>
      </c>
      <c r="T166" s="709">
        <f>+P166+G166</f>
        <v>352724400</v>
      </c>
      <c r="U166" s="710"/>
      <c r="V166" s="315"/>
      <c r="W166" s="633"/>
      <c r="X166" s="711" t="s">
        <v>450</v>
      </c>
      <c r="Y166" s="712"/>
      <c r="Z166" s="709">
        <f>+SUM(W170:AF170)</f>
        <v>243348000</v>
      </c>
      <c r="AA166" s="710"/>
      <c r="AB166" s="313"/>
      <c r="AC166" s="313" t="s">
        <v>451</v>
      </c>
      <c r="AD166" s="709">
        <f>+Z166+T166</f>
        <v>596072400</v>
      </c>
      <c r="AE166" s="710"/>
      <c r="AF166" s="315"/>
      <c r="AG166" s="313"/>
      <c r="AH166" s="711" t="s">
        <v>450</v>
      </c>
      <c r="AI166" s="712"/>
      <c r="AJ166" s="709">
        <f>+SUM(AG170:AP170)</f>
        <v>195396000</v>
      </c>
      <c r="AK166" s="710"/>
      <c r="AL166" s="313"/>
      <c r="AM166" s="313" t="s">
        <v>451</v>
      </c>
      <c r="AN166" s="709">
        <f>+AJ166+AD166</f>
        <v>791468400</v>
      </c>
      <c r="AO166" s="710"/>
      <c r="AP166" s="632"/>
      <c r="AQ166" s="316"/>
      <c r="AR166" s="711" t="s">
        <v>450</v>
      </c>
      <c r="AS166" s="712"/>
      <c r="AT166" s="709">
        <f>+SUM(AQ170:AZ170)</f>
        <v>190068000</v>
      </c>
      <c r="AU166" s="710"/>
      <c r="AV166" s="313"/>
      <c r="AW166" s="313" t="s">
        <v>451</v>
      </c>
      <c r="AX166" s="709">
        <f>+AT166+AN166</f>
        <v>981536400</v>
      </c>
      <c r="AY166" s="710"/>
      <c r="AZ166" s="315"/>
      <c r="BA166" s="633"/>
      <c r="BB166" s="711" t="s">
        <v>450</v>
      </c>
      <c r="BC166" s="712"/>
      <c r="BD166" s="709">
        <f>+SUM(BA170:BJ170)</f>
        <v>190068000</v>
      </c>
      <c r="BE166" s="710"/>
      <c r="BF166" s="313"/>
      <c r="BG166" s="313" t="s">
        <v>451</v>
      </c>
      <c r="BH166" s="709">
        <f>+BD166+AX166</f>
        <v>1171604400</v>
      </c>
      <c r="BI166" s="710"/>
      <c r="BJ166" s="315"/>
      <c r="BK166" s="633"/>
      <c r="BL166" s="711" t="s">
        <v>450</v>
      </c>
      <c r="BM166" s="712"/>
      <c r="BN166" s="709">
        <f>+SUM(BK170:BT170)</f>
        <v>190068000</v>
      </c>
      <c r="BO166" s="710"/>
      <c r="BP166" s="632"/>
      <c r="BQ166" s="313" t="s">
        <v>451</v>
      </c>
      <c r="BR166" s="709">
        <f>+BN166+BH166</f>
        <v>1361672400</v>
      </c>
      <c r="BS166" s="710"/>
      <c r="BT166" s="315"/>
      <c r="BU166" s="633"/>
      <c r="BV166" s="313"/>
      <c r="BW166" s="313"/>
      <c r="BX166" s="313"/>
      <c r="BY166" s="313"/>
      <c r="BZ166" s="313"/>
      <c r="CA166" s="313"/>
      <c r="CB166" s="313"/>
      <c r="CC166" s="315"/>
    </row>
    <row r="167" spans="1:83" ht="12.95" customHeight="1" x14ac:dyDescent="0.4">
      <c r="A167" s="713" t="s">
        <v>452</v>
      </c>
      <c r="B167" s="336" t="s">
        <v>453</v>
      </c>
      <c r="C167" s="323">
        <v>3600</v>
      </c>
      <c r="D167" s="323">
        <v>3600</v>
      </c>
      <c r="E167" s="323">
        <v>3600</v>
      </c>
      <c r="F167" s="323">
        <v>3600</v>
      </c>
      <c r="G167" s="323">
        <v>3600</v>
      </c>
      <c r="H167" s="319">
        <v>4100</v>
      </c>
      <c r="I167" s="319">
        <v>4100</v>
      </c>
      <c r="J167" s="319">
        <v>4460</v>
      </c>
      <c r="K167" s="319">
        <v>4460</v>
      </c>
      <c r="L167" s="325">
        <v>5030</v>
      </c>
      <c r="M167" s="328">
        <v>5030</v>
      </c>
      <c r="N167" s="319">
        <v>5030</v>
      </c>
      <c r="O167" s="319">
        <v>5030</v>
      </c>
      <c r="P167" s="319">
        <v>5030</v>
      </c>
      <c r="Q167" s="319">
        <v>5030</v>
      </c>
      <c r="R167" s="319">
        <v>5030</v>
      </c>
      <c r="S167" s="319">
        <v>5030</v>
      </c>
      <c r="T167" s="319">
        <v>5030</v>
      </c>
      <c r="U167" s="319">
        <v>5030</v>
      </c>
      <c r="V167" s="324">
        <v>5030</v>
      </c>
      <c r="W167" s="323">
        <v>6290</v>
      </c>
      <c r="X167" s="319">
        <v>6290</v>
      </c>
      <c r="Y167" s="319">
        <v>6290</v>
      </c>
      <c r="Z167" s="319">
        <v>6290</v>
      </c>
      <c r="AA167" s="319">
        <v>6290</v>
      </c>
      <c r="AB167" s="319">
        <v>6290</v>
      </c>
      <c r="AC167" s="319">
        <v>6290</v>
      </c>
      <c r="AD167" s="319">
        <v>6290</v>
      </c>
      <c r="AE167" s="319">
        <v>6290</v>
      </c>
      <c r="AF167" s="324">
        <v>6290</v>
      </c>
      <c r="AG167" s="323">
        <v>6290</v>
      </c>
      <c r="AH167" s="319">
        <v>4950</v>
      </c>
      <c r="AI167" s="319">
        <v>4950</v>
      </c>
      <c r="AJ167" s="319">
        <v>4950</v>
      </c>
      <c r="AK167" s="319">
        <v>4950</v>
      </c>
      <c r="AL167" s="319">
        <v>4950</v>
      </c>
      <c r="AM167" s="319">
        <v>4950</v>
      </c>
      <c r="AN167" s="319">
        <v>4950</v>
      </c>
      <c r="AO167" s="319">
        <v>4950</v>
      </c>
      <c r="AP167" s="319">
        <v>4950</v>
      </c>
      <c r="AQ167" s="337">
        <v>4950</v>
      </c>
      <c r="AR167" s="319">
        <v>4950</v>
      </c>
      <c r="AS167" s="319">
        <v>4950</v>
      </c>
      <c r="AT167" s="319">
        <v>4950</v>
      </c>
      <c r="AU167" s="319">
        <v>4950</v>
      </c>
      <c r="AV167" s="319">
        <v>4950</v>
      </c>
      <c r="AW167" s="319">
        <v>4950</v>
      </c>
      <c r="AX167" s="325">
        <v>4950</v>
      </c>
      <c r="AY167" s="326">
        <v>4950</v>
      </c>
      <c r="AZ167" s="324">
        <v>4950</v>
      </c>
      <c r="BA167" s="323">
        <v>4950</v>
      </c>
      <c r="BB167" s="319">
        <v>4950</v>
      </c>
      <c r="BC167" s="319">
        <v>4950</v>
      </c>
      <c r="BD167" s="319">
        <v>4950</v>
      </c>
      <c r="BE167" s="319">
        <v>4950</v>
      </c>
      <c r="BF167" s="319">
        <v>4950</v>
      </c>
      <c r="BG167" s="319">
        <v>4950</v>
      </c>
      <c r="BH167" s="319">
        <v>4950</v>
      </c>
      <c r="BI167" s="319">
        <v>4950</v>
      </c>
      <c r="BJ167" s="324">
        <v>4950</v>
      </c>
      <c r="BK167" s="323">
        <v>4950</v>
      </c>
      <c r="BL167" s="319">
        <v>4950</v>
      </c>
      <c r="BM167" s="319">
        <v>4950</v>
      </c>
      <c r="BN167" s="319">
        <v>4950</v>
      </c>
      <c r="BO167" s="319">
        <v>4950</v>
      </c>
      <c r="BP167" s="319">
        <v>4950</v>
      </c>
      <c r="BQ167" s="319">
        <v>4950</v>
      </c>
      <c r="BR167" s="319">
        <v>4950</v>
      </c>
      <c r="BS167" s="319">
        <v>4950</v>
      </c>
      <c r="BT167" s="324">
        <v>4950</v>
      </c>
      <c r="BU167" s="323">
        <v>4950</v>
      </c>
      <c r="BV167" s="319">
        <v>4950</v>
      </c>
      <c r="BW167" s="319">
        <v>4950</v>
      </c>
      <c r="BX167" s="319">
        <v>4950</v>
      </c>
      <c r="BY167" s="319">
        <v>4950</v>
      </c>
      <c r="BZ167" s="319">
        <v>4950</v>
      </c>
      <c r="CA167" s="319">
        <v>4950</v>
      </c>
      <c r="CB167" s="319">
        <v>4950</v>
      </c>
      <c r="CC167" s="324">
        <v>4950</v>
      </c>
    </row>
    <row r="168" spans="1:83" ht="12.95" customHeight="1" x14ac:dyDescent="0.4">
      <c r="A168" s="714"/>
      <c r="B168" s="336" t="s">
        <v>454</v>
      </c>
      <c r="C168" s="323">
        <v>3600</v>
      </c>
      <c r="D168" s="323">
        <v>3600</v>
      </c>
      <c r="E168" s="323">
        <v>3600</v>
      </c>
      <c r="F168" s="323">
        <v>3600</v>
      </c>
      <c r="G168" s="323">
        <v>3600</v>
      </c>
      <c r="H168" s="319">
        <v>4400</v>
      </c>
      <c r="I168" s="319">
        <v>4400</v>
      </c>
      <c r="J168" s="319">
        <v>4780</v>
      </c>
      <c r="K168" s="319">
        <v>4780</v>
      </c>
      <c r="L168" s="325">
        <v>5390</v>
      </c>
      <c r="M168" s="328">
        <v>5390</v>
      </c>
      <c r="N168" s="319">
        <v>5390</v>
      </c>
      <c r="O168" s="319">
        <v>5270</v>
      </c>
      <c r="P168" s="319">
        <v>5270</v>
      </c>
      <c r="Q168" s="319">
        <v>5270</v>
      </c>
      <c r="R168" s="319">
        <v>5270</v>
      </c>
      <c r="S168" s="319">
        <v>5270</v>
      </c>
      <c r="T168" s="319">
        <v>5270</v>
      </c>
      <c r="U168" s="319">
        <v>5270</v>
      </c>
      <c r="V168" s="324">
        <v>5270</v>
      </c>
      <c r="W168" s="323">
        <v>6590</v>
      </c>
      <c r="X168" s="319">
        <v>6590</v>
      </c>
      <c r="Y168" s="319">
        <v>6590</v>
      </c>
      <c r="Z168" s="319">
        <v>6590</v>
      </c>
      <c r="AA168" s="319">
        <v>6590</v>
      </c>
      <c r="AB168" s="319">
        <v>6590</v>
      </c>
      <c r="AC168" s="319">
        <v>6590</v>
      </c>
      <c r="AD168" s="319">
        <v>6590</v>
      </c>
      <c r="AE168" s="319">
        <v>6590</v>
      </c>
      <c r="AF168" s="324">
        <v>6590</v>
      </c>
      <c r="AG168" s="323">
        <v>6590</v>
      </c>
      <c r="AH168" s="319">
        <v>5130</v>
      </c>
      <c r="AI168" s="319">
        <v>5130</v>
      </c>
      <c r="AJ168" s="319">
        <v>5130</v>
      </c>
      <c r="AK168" s="319">
        <v>5130</v>
      </c>
      <c r="AL168" s="319">
        <v>5130</v>
      </c>
      <c r="AM168" s="319">
        <v>5130</v>
      </c>
      <c r="AN168" s="319">
        <v>5130</v>
      </c>
      <c r="AO168" s="319">
        <v>5130</v>
      </c>
      <c r="AP168" s="319">
        <v>5130</v>
      </c>
      <c r="AQ168" s="337">
        <v>5130</v>
      </c>
      <c r="AR168" s="319">
        <v>5130</v>
      </c>
      <c r="AS168" s="319">
        <v>5130</v>
      </c>
      <c r="AT168" s="319">
        <v>5130</v>
      </c>
      <c r="AU168" s="319">
        <v>5130</v>
      </c>
      <c r="AV168" s="319">
        <v>5130</v>
      </c>
      <c r="AW168" s="319">
        <v>5130</v>
      </c>
      <c r="AX168" s="325">
        <v>5130</v>
      </c>
      <c r="AY168" s="326">
        <v>5130</v>
      </c>
      <c r="AZ168" s="324">
        <v>5130</v>
      </c>
      <c r="BA168" s="323">
        <v>5130</v>
      </c>
      <c r="BB168" s="319">
        <v>5130</v>
      </c>
      <c r="BC168" s="319">
        <v>5130</v>
      </c>
      <c r="BD168" s="319">
        <v>5130</v>
      </c>
      <c r="BE168" s="319">
        <v>5130</v>
      </c>
      <c r="BF168" s="319">
        <v>5130</v>
      </c>
      <c r="BG168" s="319">
        <v>5130</v>
      </c>
      <c r="BH168" s="319">
        <v>5130</v>
      </c>
      <c r="BI168" s="319">
        <v>5130</v>
      </c>
      <c r="BJ168" s="324">
        <v>5130</v>
      </c>
      <c r="BK168" s="323">
        <v>5130</v>
      </c>
      <c r="BL168" s="319">
        <v>5130</v>
      </c>
      <c r="BM168" s="319">
        <v>5130</v>
      </c>
      <c r="BN168" s="319">
        <v>5130</v>
      </c>
      <c r="BO168" s="319">
        <v>5130</v>
      </c>
      <c r="BP168" s="319">
        <v>5130</v>
      </c>
      <c r="BQ168" s="319">
        <v>5130</v>
      </c>
      <c r="BR168" s="319">
        <v>5130</v>
      </c>
      <c r="BS168" s="319">
        <v>5130</v>
      </c>
      <c r="BT168" s="324">
        <v>5130</v>
      </c>
      <c r="BU168" s="323">
        <v>5130</v>
      </c>
      <c r="BV168" s="319">
        <v>5130</v>
      </c>
      <c r="BW168" s="319">
        <v>5130</v>
      </c>
      <c r="BX168" s="319">
        <v>5130</v>
      </c>
      <c r="BY168" s="319">
        <v>5130</v>
      </c>
      <c r="BZ168" s="319">
        <v>5130</v>
      </c>
      <c r="CA168" s="319">
        <v>5130</v>
      </c>
      <c r="CB168" s="319">
        <v>5130</v>
      </c>
      <c r="CC168" s="324">
        <v>5130</v>
      </c>
    </row>
    <row r="169" spans="1:83" ht="12.95" customHeight="1" x14ac:dyDescent="0.4">
      <c r="A169" s="715"/>
      <c r="B169" s="336" t="s">
        <v>455</v>
      </c>
      <c r="C169" s="323">
        <v>4100</v>
      </c>
      <c r="D169" s="323">
        <v>4100</v>
      </c>
      <c r="E169" s="323">
        <v>4100</v>
      </c>
      <c r="F169" s="323">
        <v>4100</v>
      </c>
      <c r="G169" s="323">
        <v>4100</v>
      </c>
      <c r="H169" s="319">
        <v>4800</v>
      </c>
      <c r="I169" s="319">
        <v>4800</v>
      </c>
      <c r="J169" s="319">
        <v>5200</v>
      </c>
      <c r="K169" s="319">
        <v>5200</v>
      </c>
      <c r="L169" s="325">
        <v>5860</v>
      </c>
      <c r="M169" s="328">
        <v>5860</v>
      </c>
      <c r="N169" s="319">
        <v>5860</v>
      </c>
      <c r="O169" s="319">
        <v>5580</v>
      </c>
      <c r="P169" s="319">
        <v>5580</v>
      </c>
      <c r="Q169" s="319">
        <v>5580</v>
      </c>
      <c r="R169" s="319">
        <v>5580</v>
      </c>
      <c r="S169" s="319">
        <v>5580</v>
      </c>
      <c r="T169" s="319">
        <v>5580</v>
      </c>
      <c r="U169" s="319">
        <v>5580</v>
      </c>
      <c r="V169" s="324">
        <v>5580</v>
      </c>
      <c r="W169" s="323">
        <v>6980</v>
      </c>
      <c r="X169" s="319">
        <v>6980</v>
      </c>
      <c r="Y169" s="319">
        <v>6980</v>
      </c>
      <c r="Z169" s="319">
        <v>6980</v>
      </c>
      <c r="AA169" s="319">
        <v>6980</v>
      </c>
      <c r="AB169" s="319">
        <v>6980</v>
      </c>
      <c r="AC169" s="319">
        <v>6980</v>
      </c>
      <c r="AD169" s="319">
        <v>6980</v>
      </c>
      <c r="AE169" s="319">
        <v>6980</v>
      </c>
      <c r="AF169" s="324">
        <v>6980</v>
      </c>
      <c r="AG169" s="323">
        <v>6980</v>
      </c>
      <c r="AH169" s="319">
        <v>5390</v>
      </c>
      <c r="AI169" s="319">
        <v>5390</v>
      </c>
      <c r="AJ169" s="319">
        <v>5390</v>
      </c>
      <c r="AK169" s="319">
        <v>5390</v>
      </c>
      <c r="AL169" s="319">
        <v>5390</v>
      </c>
      <c r="AM169" s="319">
        <v>5390</v>
      </c>
      <c r="AN169" s="319">
        <v>5390</v>
      </c>
      <c r="AO169" s="319">
        <v>5390</v>
      </c>
      <c r="AP169" s="319">
        <v>5390</v>
      </c>
      <c r="AQ169" s="337">
        <v>5390</v>
      </c>
      <c r="AR169" s="319">
        <v>5390</v>
      </c>
      <c r="AS169" s="319">
        <v>5390</v>
      </c>
      <c r="AT169" s="319">
        <v>5390</v>
      </c>
      <c r="AU169" s="319">
        <v>5390</v>
      </c>
      <c r="AV169" s="319">
        <v>5390</v>
      </c>
      <c r="AW169" s="319">
        <v>5390</v>
      </c>
      <c r="AX169" s="325">
        <v>5390</v>
      </c>
      <c r="AY169" s="326">
        <v>5390</v>
      </c>
      <c r="AZ169" s="324">
        <v>5390</v>
      </c>
      <c r="BA169" s="323">
        <v>5390</v>
      </c>
      <c r="BB169" s="319">
        <v>5390</v>
      </c>
      <c r="BC169" s="319">
        <v>5390</v>
      </c>
      <c r="BD169" s="319">
        <v>5390</v>
      </c>
      <c r="BE169" s="319">
        <v>5390</v>
      </c>
      <c r="BF169" s="319">
        <v>5390</v>
      </c>
      <c r="BG169" s="319">
        <v>5390</v>
      </c>
      <c r="BH169" s="319">
        <v>5390</v>
      </c>
      <c r="BI169" s="319">
        <v>5390</v>
      </c>
      <c r="BJ169" s="324">
        <v>5390</v>
      </c>
      <c r="BK169" s="323">
        <v>5390</v>
      </c>
      <c r="BL169" s="319">
        <v>5390</v>
      </c>
      <c r="BM169" s="319">
        <v>5390</v>
      </c>
      <c r="BN169" s="319">
        <v>5390</v>
      </c>
      <c r="BO169" s="319">
        <v>5390</v>
      </c>
      <c r="BP169" s="319">
        <v>5390</v>
      </c>
      <c r="BQ169" s="319">
        <v>5390</v>
      </c>
      <c r="BR169" s="319">
        <v>5390</v>
      </c>
      <c r="BS169" s="319">
        <v>5390</v>
      </c>
      <c r="BT169" s="324">
        <v>5390</v>
      </c>
      <c r="BU169" s="323">
        <v>5390</v>
      </c>
      <c r="BV169" s="319">
        <v>5390</v>
      </c>
      <c r="BW169" s="319">
        <v>5390</v>
      </c>
      <c r="BX169" s="319">
        <v>5390</v>
      </c>
      <c r="BY169" s="319">
        <v>5390</v>
      </c>
      <c r="BZ169" s="319">
        <v>5390</v>
      </c>
      <c r="CA169" s="319">
        <v>5390</v>
      </c>
      <c r="CB169" s="319">
        <v>5390</v>
      </c>
      <c r="CC169" s="324">
        <v>5390</v>
      </c>
    </row>
    <row r="170" spans="1:83" ht="12.95" customHeight="1" thickBot="1" x14ac:dyDescent="0.45">
      <c r="A170" s="716" t="s">
        <v>459</v>
      </c>
      <c r="B170" s="717"/>
      <c r="C170" s="329">
        <f>+(C167*180+C168*30+C169*100)*12</f>
        <v>13992000</v>
      </c>
      <c r="D170" s="329">
        <f t="shared" ref="D170:BO170" si="51">+(D167*180+D168*30+D169*100)*12</f>
        <v>13992000</v>
      </c>
      <c r="E170" s="329">
        <f t="shared" si="51"/>
        <v>13992000</v>
      </c>
      <c r="F170" s="329">
        <f t="shared" si="51"/>
        <v>13992000</v>
      </c>
      <c r="G170" s="329">
        <f t="shared" si="51"/>
        <v>13992000</v>
      </c>
      <c r="H170" s="329">
        <f t="shared" si="51"/>
        <v>16200000</v>
      </c>
      <c r="I170" s="329">
        <f t="shared" si="51"/>
        <v>16200000</v>
      </c>
      <c r="J170" s="329">
        <f t="shared" si="51"/>
        <v>17594400</v>
      </c>
      <c r="K170" s="329">
        <f t="shared" si="51"/>
        <v>17594400</v>
      </c>
      <c r="L170" s="329">
        <f t="shared" si="51"/>
        <v>19837200</v>
      </c>
      <c r="M170" s="338">
        <f t="shared" si="51"/>
        <v>19837200</v>
      </c>
      <c r="N170" s="339">
        <f t="shared" si="51"/>
        <v>19837200</v>
      </c>
      <c r="O170" s="339">
        <f t="shared" si="51"/>
        <v>19458000</v>
      </c>
      <c r="P170" s="339">
        <f t="shared" si="51"/>
        <v>19458000</v>
      </c>
      <c r="Q170" s="339">
        <f t="shared" si="51"/>
        <v>19458000</v>
      </c>
      <c r="R170" s="339">
        <f t="shared" si="51"/>
        <v>19458000</v>
      </c>
      <c r="S170" s="339">
        <f t="shared" si="51"/>
        <v>19458000</v>
      </c>
      <c r="T170" s="339">
        <f t="shared" si="51"/>
        <v>19458000</v>
      </c>
      <c r="U170" s="339">
        <f t="shared" si="51"/>
        <v>19458000</v>
      </c>
      <c r="V170" s="340">
        <f t="shared" si="51"/>
        <v>19458000</v>
      </c>
      <c r="W170" s="329">
        <f t="shared" si="51"/>
        <v>24334800</v>
      </c>
      <c r="X170" s="339">
        <f t="shared" si="51"/>
        <v>24334800</v>
      </c>
      <c r="Y170" s="339">
        <f t="shared" si="51"/>
        <v>24334800</v>
      </c>
      <c r="Z170" s="339">
        <f t="shared" si="51"/>
        <v>24334800</v>
      </c>
      <c r="AA170" s="339">
        <f t="shared" si="51"/>
        <v>24334800</v>
      </c>
      <c r="AB170" s="339">
        <f t="shared" si="51"/>
        <v>24334800</v>
      </c>
      <c r="AC170" s="339">
        <f t="shared" si="51"/>
        <v>24334800</v>
      </c>
      <c r="AD170" s="339">
        <f t="shared" si="51"/>
        <v>24334800</v>
      </c>
      <c r="AE170" s="339">
        <f t="shared" si="51"/>
        <v>24334800</v>
      </c>
      <c r="AF170" s="340">
        <f t="shared" si="51"/>
        <v>24334800</v>
      </c>
      <c r="AG170" s="329">
        <f t="shared" si="51"/>
        <v>24334800</v>
      </c>
      <c r="AH170" s="329">
        <f t="shared" si="51"/>
        <v>19006800</v>
      </c>
      <c r="AI170" s="329">
        <f t="shared" si="51"/>
        <v>19006800</v>
      </c>
      <c r="AJ170" s="329">
        <f t="shared" si="51"/>
        <v>19006800</v>
      </c>
      <c r="AK170" s="329">
        <f t="shared" si="51"/>
        <v>19006800</v>
      </c>
      <c r="AL170" s="329">
        <f t="shared" si="51"/>
        <v>19006800</v>
      </c>
      <c r="AM170" s="329">
        <f t="shared" si="51"/>
        <v>19006800</v>
      </c>
      <c r="AN170" s="329">
        <f t="shared" si="51"/>
        <v>19006800</v>
      </c>
      <c r="AO170" s="329">
        <f t="shared" si="51"/>
        <v>19006800</v>
      </c>
      <c r="AP170" s="329">
        <f t="shared" si="51"/>
        <v>19006800</v>
      </c>
      <c r="AQ170" s="341">
        <f t="shared" si="51"/>
        <v>19006800</v>
      </c>
      <c r="AR170" s="339">
        <f t="shared" si="51"/>
        <v>19006800</v>
      </c>
      <c r="AS170" s="339">
        <f t="shared" si="51"/>
        <v>19006800</v>
      </c>
      <c r="AT170" s="339">
        <f t="shared" si="51"/>
        <v>19006800</v>
      </c>
      <c r="AU170" s="339">
        <f t="shared" si="51"/>
        <v>19006800</v>
      </c>
      <c r="AV170" s="339">
        <f t="shared" si="51"/>
        <v>19006800</v>
      </c>
      <c r="AW170" s="339">
        <f t="shared" si="51"/>
        <v>19006800</v>
      </c>
      <c r="AX170" s="342">
        <f t="shared" si="51"/>
        <v>19006800</v>
      </c>
      <c r="AY170" s="343">
        <f t="shared" si="51"/>
        <v>19006800</v>
      </c>
      <c r="AZ170" s="340">
        <f t="shared" si="51"/>
        <v>19006800</v>
      </c>
      <c r="BA170" s="329">
        <f t="shared" si="51"/>
        <v>19006800</v>
      </c>
      <c r="BB170" s="339">
        <f t="shared" si="51"/>
        <v>19006800</v>
      </c>
      <c r="BC170" s="339">
        <f t="shared" si="51"/>
        <v>19006800</v>
      </c>
      <c r="BD170" s="339">
        <f t="shared" si="51"/>
        <v>19006800</v>
      </c>
      <c r="BE170" s="339">
        <f t="shared" si="51"/>
        <v>19006800</v>
      </c>
      <c r="BF170" s="339">
        <f t="shared" si="51"/>
        <v>19006800</v>
      </c>
      <c r="BG170" s="339">
        <f t="shared" si="51"/>
        <v>19006800</v>
      </c>
      <c r="BH170" s="339">
        <f t="shared" si="51"/>
        <v>19006800</v>
      </c>
      <c r="BI170" s="339">
        <f t="shared" si="51"/>
        <v>19006800</v>
      </c>
      <c r="BJ170" s="340">
        <f t="shared" si="51"/>
        <v>19006800</v>
      </c>
      <c r="BK170" s="329">
        <f t="shared" si="51"/>
        <v>19006800</v>
      </c>
      <c r="BL170" s="339">
        <f t="shared" si="51"/>
        <v>19006800</v>
      </c>
      <c r="BM170" s="339">
        <f t="shared" si="51"/>
        <v>19006800</v>
      </c>
      <c r="BN170" s="339">
        <f t="shared" si="51"/>
        <v>19006800</v>
      </c>
      <c r="BO170" s="339">
        <f t="shared" si="51"/>
        <v>19006800</v>
      </c>
      <c r="BP170" s="339">
        <f t="shared" ref="BP170:CC170" si="52">+(BP167*180+BP168*30+BP169*100)*12</f>
        <v>19006800</v>
      </c>
      <c r="BQ170" s="339">
        <f t="shared" si="52"/>
        <v>19006800</v>
      </c>
      <c r="BR170" s="339">
        <f t="shared" si="52"/>
        <v>19006800</v>
      </c>
      <c r="BS170" s="339">
        <f t="shared" si="52"/>
        <v>19006800</v>
      </c>
      <c r="BT170" s="340">
        <f t="shared" si="52"/>
        <v>19006800</v>
      </c>
      <c r="BU170" s="329">
        <f t="shared" si="52"/>
        <v>19006800</v>
      </c>
      <c r="BV170" s="339">
        <f t="shared" si="52"/>
        <v>19006800</v>
      </c>
      <c r="BW170" s="339">
        <f t="shared" si="52"/>
        <v>19006800</v>
      </c>
      <c r="BX170" s="339">
        <f t="shared" si="52"/>
        <v>19006800</v>
      </c>
      <c r="BY170" s="339">
        <f t="shared" si="52"/>
        <v>19006800</v>
      </c>
      <c r="BZ170" s="339">
        <f t="shared" si="52"/>
        <v>19006800</v>
      </c>
      <c r="CA170" s="339">
        <f t="shared" si="52"/>
        <v>19006800</v>
      </c>
      <c r="CB170" s="339">
        <f t="shared" si="52"/>
        <v>19006800</v>
      </c>
      <c r="CC170" s="340">
        <f t="shared" si="52"/>
        <v>19006800</v>
      </c>
    </row>
    <row r="171" spans="1:83" ht="14.25" customHeight="1" thickBot="1" x14ac:dyDescent="0.45">
      <c r="AX171" s="22"/>
      <c r="AY171" s="602"/>
    </row>
    <row r="172" spans="1:83" s="345" customFormat="1" ht="14.25" customHeight="1" x14ac:dyDescent="0.4">
      <c r="A172" s="702" t="s">
        <v>460</v>
      </c>
      <c r="B172" s="346" t="s">
        <v>461</v>
      </c>
      <c r="C172" s="347"/>
      <c r="D172" s="348"/>
      <c r="E172" s="348"/>
      <c r="F172" s="348"/>
      <c r="G172" s="349"/>
      <c r="H172" s="348">
        <v>724497</v>
      </c>
      <c r="I172" s="348">
        <v>756783</v>
      </c>
      <c r="J172" s="348">
        <v>2555613</v>
      </c>
      <c r="K172" s="348"/>
      <c r="L172" s="350">
        <v>66481</v>
      </c>
      <c r="M172" s="351">
        <v>2371344</v>
      </c>
      <c r="N172" s="348">
        <v>4866924</v>
      </c>
      <c r="O172" s="348">
        <v>696041</v>
      </c>
      <c r="P172" s="348">
        <v>1226309</v>
      </c>
      <c r="Q172" s="348">
        <v>1814187</v>
      </c>
      <c r="R172" s="348">
        <v>1056654</v>
      </c>
      <c r="S172" s="348">
        <v>2289840</v>
      </c>
      <c r="T172" s="352">
        <v>1678176</v>
      </c>
      <c r="U172" s="352">
        <v>13489250</v>
      </c>
      <c r="V172" s="346">
        <v>1312018</v>
      </c>
      <c r="W172" s="347">
        <v>1653407</v>
      </c>
      <c r="X172" s="348">
        <v>1590013</v>
      </c>
      <c r="Y172" s="348">
        <v>1839617</v>
      </c>
      <c r="Z172" s="348">
        <v>1459374</v>
      </c>
      <c r="AA172" s="348">
        <v>1454792</v>
      </c>
      <c r="AB172" s="348">
        <v>2434043</v>
      </c>
      <c r="AC172" s="348">
        <v>2254190</v>
      </c>
      <c r="AD172" s="348">
        <v>1212225</v>
      </c>
      <c r="AE172" s="348">
        <v>1164423</v>
      </c>
      <c r="AF172" s="350">
        <v>1332337</v>
      </c>
      <c r="AG172" s="351">
        <v>351679</v>
      </c>
      <c r="AH172" s="348">
        <v>260789</v>
      </c>
      <c r="AI172" s="348">
        <v>10444</v>
      </c>
      <c r="AJ172" s="348">
        <v>15348</v>
      </c>
      <c r="AK172" s="348">
        <v>43773</v>
      </c>
      <c r="AL172" s="348">
        <v>98065</v>
      </c>
      <c r="AM172" s="348">
        <v>192401</v>
      </c>
      <c r="AN172" s="348">
        <v>83559</v>
      </c>
      <c r="AO172" s="348">
        <v>26343</v>
      </c>
      <c r="AP172" s="346">
        <v>48928</v>
      </c>
      <c r="AQ172" s="347">
        <v>8235</v>
      </c>
      <c r="AR172" s="348">
        <v>15267</v>
      </c>
      <c r="AS172" s="348">
        <v>8219</v>
      </c>
      <c r="AT172" s="348">
        <v>16219</v>
      </c>
      <c r="AU172" s="348">
        <v>7090</v>
      </c>
      <c r="AV172" s="348">
        <v>13743</v>
      </c>
      <c r="AW172" s="348">
        <v>2914</v>
      </c>
      <c r="AX172" s="350">
        <v>5410</v>
      </c>
      <c r="AY172" s="353"/>
      <c r="AZ172" s="350"/>
      <c r="BA172" s="351"/>
      <c r="BB172" s="348"/>
      <c r="BC172" s="348"/>
      <c r="BD172" s="348"/>
      <c r="BE172" s="348" t="s">
        <v>840</v>
      </c>
      <c r="BF172" s="348"/>
      <c r="BG172" s="348"/>
      <c r="BH172" s="348"/>
      <c r="BI172" s="348"/>
      <c r="BJ172" s="346"/>
      <c r="BK172" s="347"/>
      <c r="BL172" s="348"/>
      <c r="BM172" s="348"/>
      <c r="BN172" s="348"/>
      <c r="BO172" s="348"/>
      <c r="BP172" s="348"/>
      <c r="BQ172" s="348"/>
      <c r="BR172" s="348"/>
      <c r="BS172" s="348"/>
      <c r="BT172" s="350"/>
      <c r="BU172" s="351"/>
      <c r="BV172" s="348"/>
      <c r="BW172" s="348"/>
      <c r="BX172" s="348"/>
      <c r="BY172" s="348"/>
      <c r="BZ172" s="348"/>
      <c r="CA172" s="348"/>
      <c r="CB172" s="348"/>
      <c r="CC172" s="346"/>
      <c r="CD172" s="354">
        <f t="shared" ref="CD172:CD180" si="53">SUM(C172:CC172)</f>
        <v>52506964</v>
      </c>
      <c r="CE172" s="355"/>
    </row>
    <row r="173" spans="1:83" s="345" customFormat="1" ht="14.25" customHeight="1" x14ac:dyDescent="0.4">
      <c r="A173" s="703"/>
      <c r="B173" s="356" t="s">
        <v>462</v>
      </c>
      <c r="C173" s="357"/>
      <c r="D173" s="358"/>
      <c r="E173" s="358"/>
      <c r="F173" s="358" t="s">
        <v>463</v>
      </c>
      <c r="G173" s="359">
        <v>1198000</v>
      </c>
      <c r="H173" s="358"/>
      <c r="I173" s="358"/>
      <c r="J173" s="358"/>
      <c r="K173" s="358"/>
      <c r="L173" s="360"/>
      <c r="M173" s="361"/>
      <c r="N173" s="358"/>
      <c r="O173" s="362" t="s">
        <v>826</v>
      </c>
      <c r="P173" s="362" t="s">
        <v>826</v>
      </c>
      <c r="Q173" s="362" t="s">
        <v>826</v>
      </c>
      <c r="R173" s="358"/>
      <c r="S173" s="358"/>
      <c r="T173" s="362"/>
      <c r="U173" s="362"/>
      <c r="V173" s="356"/>
      <c r="W173" s="357"/>
      <c r="X173" s="358"/>
      <c r="Y173" s="358"/>
      <c r="Z173" s="358"/>
      <c r="AA173" s="358"/>
      <c r="AB173" s="358"/>
      <c r="AC173" s="358"/>
      <c r="AD173" s="358"/>
      <c r="AE173" s="358"/>
      <c r="AF173" s="360"/>
      <c r="AG173" s="361"/>
      <c r="AH173" s="358"/>
      <c r="AI173" s="358"/>
      <c r="AJ173" s="358"/>
      <c r="AK173" s="358"/>
      <c r="AL173" s="358"/>
      <c r="AM173" s="358">
        <v>159500</v>
      </c>
      <c r="AN173" s="358"/>
      <c r="AO173" s="358">
        <v>269976</v>
      </c>
      <c r="AP173" s="356">
        <v>423270</v>
      </c>
      <c r="AQ173" s="357">
        <v>567011</v>
      </c>
      <c r="AR173" s="358">
        <v>666125</v>
      </c>
      <c r="AS173" s="358">
        <v>784370</v>
      </c>
      <c r="AT173" s="358">
        <v>909486</v>
      </c>
      <c r="AU173" s="358">
        <v>1134878</v>
      </c>
      <c r="AV173" s="358">
        <v>1310128</v>
      </c>
      <c r="AW173" s="358">
        <v>1470890</v>
      </c>
      <c r="AX173" s="360">
        <v>947580</v>
      </c>
      <c r="AY173" s="363">
        <v>800000</v>
      </c>
      <c r="AZ173" s="360"/>
      <c r="BA173" s="361"/>
      <c r="BB173" s="358"/>
      <c r="BC173" s="358"/>
      <c r="BD173" s="358"/>
      <c r="BE173" s="362">
        <v>152500000</v>
      </c>
      <c r="BF173" s="362">
        <v>-30500000</v>
      </c>
      <c r="BG173" s="362">
        <v>-30500000</v>
      </c>
      <c r="BH173" s="362">
        <v>-30500000</v>
      </c>
      <c r="BI173" s="362">
        <v>-30500000</v>
      </c>
      <c r="BJ173" s="559">
        <v>-30500000</v>
      </c>
      <c r="BK173" s="357"/>
      <c r="BL173" s="358"/>
      <c r="BM173" s="358"/>
      <c r="BN173" s="358"/>
      <c r="BO173" s="358"/>
      <c r="BP173" s="358"/>
      <c r="BQ173" s="362">
        <v>152500000</v>
      </c>
      <c r="BR173" s="362">
        <v>-30500000</v>
      </c>
      <c r="BS173" s="362">
        <v>-30500000</v>
      </c>
      <c r="BT173" s="638">
        <v>-30500000</v>
      </c>
      <c r="BU173" s="571">
        <v>-30500000</v>
      </c>
      <c r="BV173" s="362">
        <v>-30500000</v>
      </c>
      <c r="BW173" s="358"/>
      <c r="BX173" s="358"/>
      <c r="BY173" s="358"/>
      <c r="BZ173" s="358"/>
      <c r="CA173" s="358"/>
      <c r="CB173" s="358"/>
      <c r="CC173" s="356"/>
      <c r="CD173" s="364">
        <f t="shared" si="53"/>
        <v>10641214</v>
      </c>
      <c r="CE173" s="355"/>
    </row>
    <row r="174" spans="1:83" s="345" customFormat="1" ht="14.25" customHeight="1" x14ac:dyDescent="0.4">
      <c r="A174" s="703"/>
      <c r="B174" s="356" t="s">
        <v>464</v>
      </c>
      <c r="C174" s="357"/>
      <c r="D174" s="358"/>
      <c r="E174" s="358"/>
      <c r="F174" s="358"/>
      <c r="G174" s="358"/>
      <c r="H174" s="358">
        <v>87400</v>
      </c>
      <c r="I174" s="358">
        <v>58200</v>
      </c>
      <c r="J174" s="358">
        <v>105650</v>
      </c>
      <c r="K174" s="358"/>
      <c r="L174" s="360">
        <v>156950</v>
      </c>
      <c r="M174" s="361">
        <v>213750</v>
      </c>
      <c r="N174" s="358">
        <v>212700</v>
      </c>
      <c r="O174" s="362">
        <v>-5550409</v>
      </c>
      <c r="P174" s="362">
        <v>-3235494</v>
      </c>
      <c r="Q174" s="358">
        <v>-624950</v>
      </c>
      <c r="R174" s="358"/>
      <c r="S174" s="358"/>
      <c r="T174" s="362"/>
      <c r="U174" s="362"/>
      <c r="V174" s="356"/>
      <c r="W174" s="357">
        <v>397730</v>
      </c>
      <c r="X174" s="358"/>
      <c r="Y174" s="358"/>
      <c r="Z174" s="358"/>
      <c r="AA174" s="358"/>
      <c r="AB174" s="358"/>
      <c r="AC174" s="358"/>
      <c r="AD174" s="358"/>
      <c r="AE174" s="358">
        <v>714240</v>
      </c>
      <c r="AF174" s="360">
        <v>319200</v>
      </c>
      <c r="AG174" s="361">
        <v>358255</v>
      </c>
      <c r="AH174" s="358"/>
      <c r="AI174" s="358"/>
      <c r="AJ174" s="358"/>
      <c r="AK174" s="358">
        <v>3000</v>
      </c>
      <c r="AL174" s="358">
        <v>197568</v>
      </c>
      <c r="AM174" s="358"/>
      <c r="AN174" s="358">
        <v>256</v>
      </c>
      <c r="AO174" s="358"/>
      <c r="AP174" s="356"/>
      <c r="AQ174" s="357"/>
      <c r="AR174" s="358">
        <v>94500</v>
      </c>
      <c r="AS174" s="358"/>
      <c r="AT174" s="358">
        <v>245050</v>
      </c>
      <c r="AU174" s="358"/>
      <c r="AV174" s="358"/>
      <c r="AW174" s="358">
        <v>203040</v>
      </c>
      <c r="AX174" s="360"/>
      <c r="AY174" s="363"/>
      <c r="AZ174" s="360" t="s">
        <v>833</v>
      </c>
      <c r="BA174" s="361"/>
      <c r="BB174" s="358"/>
      <c r="BC174" s="358"/>
      <c r="BD174" s="358"/>
      <c r="BE174" s="358"/>
      <c r="BF174" s="358"/>
      <c r="BG174" s="358"/>
      <c r="BH174" s="358"/>
      <c r="BI174" s="358"/>
      <c r="BJ174" s="356"/>
      <c r="BK174" s="357"/>
      <c r="BL174" s="358"/>
      <c r="BM174" s="358"/>
      <c r="BN174" s="358"/>
      <c r="BO174" s="358"/>
      <c r="BP174" s="358"/>
      <c r="BQ174" s="358"/>
      <c r="BR174" s="358"/>
      <c r="BS174" s="358"/>
      <c r="BT174" s="360"/>
      <c r="BU174" s="361"/>
      <c r="BV174" s="358"/>
      <c r="BW174" s="358"/>
      <c r="BX174" s="358"/>
      <c r="BY174" s="358"/>
      <c r="BZ174" s="358"/>
      <c r="CA174" s="358"/>
      <c r="CB174" s="358"/>
      <c r="CC174" s="356"/>
      <c r="CD174" s="364">
        <f t="shared" si="53"/>
        <v>-6043364</v>
      </c>
      <c r="CE174" s="355"/>
    </row>
    <row r="175" spans="1:83" s="345" customFormat="1" ht="14.25" customHeight="1" x14ac:dyDescent="0.4">
      <c r="A175" s="703"/>
      <c r="B175" s="356" t="s">
        <v>465</v>
      </c>
      <c r="C175" s="357"/>
      <c r="D175" s="358"/>
      <c r="E175" s="358"/>
      <c r="F175" s="358"/>
      <c r="G175" s="358"/>
      <c r="H175" s="358">
        <v>-38000</v>
      </c>
      <c r="I175" s="358">
        <v>-151000</v>
      </c>
      <c r="J175" s="358">
        <v>28000</v>
      </c>
      <c r="K175" s="358"/>
      <c r="L175" s="360">
        <v>82000</v>
      </c>
      <c r="M175" s="575" t="s">
        <v>828</v>
      </c>
      <c r="N175" s="573">
        <v>100000000</v>
      </c>
      <c r="O175" s="362">
        <v>-31556987</v>
      </c>
      <c r="P175" s="362">
        <v>-33871902</v>
      </c>
      <c r="Q175" s="573">
        <v>-27024786</v>
      </c>
      <c r="R175" s="358"/>
      <c r="S175" s="358"/>
      <c r="T175" s="362"/>
      <c r="U175" s="362"/>
      <c r="V175" s="356"/>
      <c r="W175" s="365">
        <v>11468785</v>
      </c>
      <c r="X175" s="358"/>
      <c r="Y175" s="358"/>
      <c r="Z175" s="358"/>
      <c r="AA175" s="358"/>
      <c r="AB175" s="358"/>
      <c r="AC175" s="358"/>
      <c r="AD175" s="358"/>
      <c r="AE175" s="358"/>
      <c r="AF175" s="360"/>
      <c r="AG175" s="571"/>
      <c r="AH175" s="362">
        <v>14150500</v>
      </c>
      <c r="AI175" s="358"/>
      <c r="AJ175" s="358"/>
      <c r="AK175" s="358"/>
      <c r="AL175" s="358"/>
      <c r="AM175" s="358"/>
      <c r="AN175" s="358"/>
      <c r="AO175" s="358"/>
      <c r="AP175" s="356"/>
      <c r="AQ175" s="357"/>
      <c r="AR175" s="358"/>
      <c r="AS175" s="358"/>
      <c r="AT175" s="358"/>
      <c r="AU175" s="358"/>
      <c r="AV175" s="358"/>
      <c r="AW175" s="358"/>
      <c r="AX175" s="360"/>
      <c r="AY175" s="363"/>
      <c r="AZ175" s="360">
        <v>2500000</v>
      </c>
      <c r="BA175" s="361">
        <v>2500000</v>
      </c>
      <c r="BB175" s="358">
        <v>2500000</v>
      </c>
      <c r="BC175" s="358">
        <v>2500000</v>
      </c>
      <c r="BD175" s="358">
        <v>2500000</v>
      </c>
      <c r="BE175" s="358">
        <v>2500000</v>
      </c>
      <c r="BF175" s="358">
        <v>2500000</v>
      </c>
      <c r="BG175" s="358">
        <v>2500000</v>
      </c>
      <c r="BH175" s="358">
        <v>2500000</v>
      </c>
      <c r="BI175" s="358">
        <v>2500000</v>
      </c>
      <c r="BJ175" s="356">
        <v>2500000</v>
      </c>
      <c r="BK175" s="357">
        <v>2500000</v>
      </c>
      <c r="BL175" s="358">
        <v>2500000</v>
      </c>
      <c r="BM175" s="358">
        <v>2500000</v>
      </c>
      <c r="BN175" s="358">
        <v>2500000</v>
      </c>
      <c r="BO175" s="358">
        <v>2500000</v>
      </c>
      <c r="BP175" s="358">
        <v>2500000</v>
      </c>
      <c r="BQ175" s="358">
        <v>2500000</v>
      </c>
      <c r="BR175" s="358">
        <v>2500000</v>
      </c>
      <c r="BS175" s="358">
        <v>2500000</v>
      </c>
      <c r="BT175" s="360">
        <v>2500000</v>
      </c>
      <c r="BU175" s="361">
        <v>2500000</v>
      </c>
      <c r="BV175" s="358">
        <v>2500000</v>
      </c>
      <c r="BW175" s="358">
        <v>2500000</v>
      </c>
      <c r="BX175" s="358">
        <v>2500000</v>
      </c>
      <c r="BY175" s="358">
        <v>2500000</v>
      </c>
      <c r="BZ175" s="358">
        <v>2500000</v>
      </c>
      <c r="CA175" s="358">
        <v>2500000</v>
      </c>
      <c r="CB175" s="358">
        <v>2500000</v>
      </c>
      <c r="CC175" s="356">
        <v>2500000</v>
      </c>
      <c r="CD175" s="364">
        <f>SUM(C175:CC175)</f>
        <v>108086610</v>
      </c>
      <c r="CE175" s="355"/>
    </row>
    <row r="176" spans="1:83" s="345" customFormat="1" ht="14.25" customHeight="1" x14ac:dyDescent="0.4">
      <c r="A176" s="703"/>
      <c r="B176" s="356" t="s">
        <v>466</v>
      </c>
      <c r="C176" s="357"/>
      <c r="D176" s="358"/>
      <c r="E176" s="358"/>
      <c r="F176" s="358"/>
      <c r="G176" s="358"/>
      <c r="H176" s="358" t="s">
        <v>824</v>
      </c>
      <c r="I176" s="358" t="s">
        <v>824</v>
      </c>
      <c r="J176" s="358" t="s">
        <v>824</v>
      </c>
      <c r="K176" s="358"/>
      <c r="L176" s="360" t="s">
        <v>824</v>
      </c>
      <c r="M176" s="575" t="s">
        <v>829</v>
      </c>
      <c r="N176" s="573">
        <v>158000</v>
      </c>
      <c r="O176" s="362" t="s">
        <v>827</v>
      </c>
      <c r="P176" s="362" t="s">
        <v>827</v>
      </c>
      <c r="Q176" s="358"/>
      <c r="R176" s="358"/>
      <c r="S176" s="358"/>
      <c r="T176" s="362"/>
      <c r="U176" s="362"/>
      <c r="V176" s="356"/>
      <c r="W176" s="365"/>
      <c r="X176" s="358"/>
      <c r="Y176" s="358"/>
      <c r="Z176" s="358"/>
      <c r="AA176" s="358"/>
      <c r="AB176" s="358">
        <v>2084012</v>
      </c>
      <c r="AC176" s="358"/>
      <c r="AD176" s="358"/>
      <c r="AE176" s="358"/>
      <c r="AF176" s="360"/>
      <c r="AG176" s="361"/>
      <c r="AH176" s="362"/>
      <c r="AI176" s="362">
        <v>-5084000</v>
      </c>
      <c r="AJ176" s="358"/>
      <c r="AK176" s="358"/>
      <c r="AL176" s="358"/>
      <c r="AM176" s="358"/>
      <c r="AN176" s="358"/>
      <c r="AO176" s="358">
        <v>504755</v>
      </c>
      <c r="AP176" s="356">
        <v>1282050</v>
      </c>
      <c r="AQ176" s="357">
        <v>1509095</v>
      </c>
      <c r="AR176" s="358">
        <v>1713873</v>
      </c>
      <c r="AS176" s="358">
        <v>5399311</v>
      </c>
      <c r="AT176" s="358">
        <v>1395374</v>
      </c>
      <c r="AU176" s="358">
        <v>258120</v>
      </c>
      <c r="AV176" s="358">
        <v>3798779</v>
      </c>
      <c r="AW176" s="358">
        <v>966844</v>
      </c>
      <c r="AX176" s="360">
        <v>887860</v>
      </c>
      <c r="AY176" s="363">
        <v>3475795</v>
      </c>
      <c r="AZ176" s="360"/>
      <c r="BA176" s="361"/>
      <c r="BB176" s="358"/>
      <c r="BC176" s="358"/>
      <c r="BD176" s="358"/>
      <c r="BE176" s="358"/>
      <c r="BF176" s="358"/>
      <c r="BG176" s="358"/>
      <c r="BH176" s="358"/>
      <c r="BI176" s="358"/>
      <c r="BJ176" s="356"/>
      <c r="BK176" s="357"/>
      <c r="BL176" s="358"/>
      <c r="BM176" s="358"/>
      <c r="BN176" s="358"/>
      <c r="BO176" s="358"/>
      <c r="BP176" s="358"/>
      <c r="BQ176" s="358"/>
      <c r="BR176" s="358"/>
      <c r="BS176" s="358"/>
      <c r="BT176" s="360"/>
      <c r="BU176" s="361"/>
      <c r="BV176" s="358"/>
      <c r="BW176" s="358"/>
      <c r="BX176" s="358"/>
      <c r="BY176" s="358"/>
      <c r="BZ176" s="358"/>
      <c r="CA176" s="358"/>
      <c r="CB176" s="358"/>
      <c r="CC176" s="356"/>
      <c r="CD176" s="364">
        <f t="shared" si="53"/>
        <v>18349868</v>
      </c>
      <c r="CE176" s="355"/>
    </row>
    <row r="177" spans="1:83" s="345" customFormat="1" ht="14.25" customHeight="1" x14ac:dyDescent="0.4">
      <c r="A177" s="703"/>
      <c r="B177" s="356" t="s">
        <v>467</v>
      </c>
      <c r="C177" s="357"/>
      <c r="D177" s="358"/>
      <c r="E177" s="358"/>
      <c r="F177" s="358"/>
      <c r="G177" s="358"/>
      <c r="H177" s="358"/>
      <c r="I177" s="358"/>
      <c r="J177" s="358"/>
      <c r="K177" s="358"/>
      <c r="L177" s="360"/>
      <c r="M177" s="361">
        <v>769000</v>
      </c>
      <c r="N177" s="358">
        <v>733000</v>
      </c>
      <c r="O177" s="362">
        <v>1044130</v>
      </c>
      <c r="P177" s="362"/>
      <c r="Q177" s="358"/>
      <c r="R177" s="358"/>
      <c r="S177" s="358"/>
      <c r="T177" s="362"/>
      <c r="U177" s="362"/>
      <c r="V177" s="356"/>
      <c r="W177" s="365"/>
      <c r="X177" s="358"/>
      <c r="Y177" s="358"/>
      <c r="Z177" s="358"/>
      <c r="AA177" s="358"/>
      <c r="AB177" s="358"/>
      <c r="AC177" s="358"/>
      <c r="AD177" s="358"/>
      <c r="AE177" s="358"/>
      <c r="AF177" s="360"/>
      <c r="AG177" s="361"/>
      <c r="AH177" s="362"/>
      <c r="AI177" s="358"/>
      <c r="AJ177" s="358"/>
      <c r="AK177" s="358"/>
      <c r="AL177" s="358"/>
      <c r="AM177" s="358"/>
      <c r="AN177" s="358"/>
      <c r="AO177" s="358"/>
      <c r="AP177" s="356"/>
      <c r="AQ177" s="357"/>
      <c r="AR177" s="358"/>
      <c r="AS177" s="358"/>
      <c r="AT177" s="358"/>
      <c r="AU177" s="358"/>
      <c r="AV177" s="358"/>
      <c r="AW177" s="358"/>
      <c r="AX177" s="360"/>
      <c r="AY177" s="363"/>
      <c r="AZ177" s="360"/>
      <c r="BA177" s="361"/>
      <c r="BB177" s="358"/>
      <c r="BC177" s="358"/>
      <c r="BD177" s="358"/>
      <c r="BE177" s="358"/>
      <c r="BF177" s="358"/>
      <c r="BG177" s="358"/>
      <c r="BH177" s="358"/>
      <c r="BI177" s="358"/>
      <c r="BJ177" s="356"/>
      <c r="BK177" s="357"/>
      <c r="BL177" s="358"/>
      <c r="BM177" s="358"/>
      <c r="BN177" s="358"/>
      <c r="BO177" s="358"/>
      <c r="BP177" s="358"/>
      <c r="BQ177" s="358"/>
      <c r="BR177" s="358"/>
      <c r="BS177" s="358"/>
      <c r="BT177" s="360"/>
      <c r="BU177" s="361"/>
      <c r="BV177" s="358"/>
      <c r="BW177" s="358"/>
      <c r="BX177" s="358"/>
      <c r="BY177" s="358"/>
      <c r="BZ177" s="358"/>
      <c r="CA177" s="358"/>
      <c r="CB177" s="358"/>
      <c r="CC177" s="356"/>
      <c r="CD177" s="364">
        <f t="shared" si="53"/>
        <v>2546130</v>
      </c>
      <c r="CE177" s="355"/>
    </row>
    <row r="178" spans="1:83" s="345" customFormat="1" ht="14.25" customHeight="1" x14ac:dyDescent="0.4">
      <c r="A178" s="703"/>
      <c r="B178" s="366" t="s">
        <v>468</v>
      </c>
      <c r="C178" s="357"/>
      <c r="D178" s="358"/>
      <c r="E178" s="358"/>
      <c r="F178" s="358"/>
      <c r="G178" s="358"/>
      <c r="H178" s="358"/>
      <c r="I178" s="358"/>
      <c r="J178" s="358"/>
      <c r="K178" s="358"/>
      <c r="L178" s="360"/>
      <c r="M178" s="361"/>
      <c r="N178" s="358"/>
      <c r="O178" s="362" t="s">
        <v>830</v>
      </c>
      <c r="P178" s="362"/>
      <c r="Q178" s="358"/>
      <c r="R178" s="358"/>
      <c r="S178" s="358"/>
      <c r="T178" s="362"/>
      <c r="U178" s="362"/>
      <c r="V178" s="356"/>
      <c r="W178" s="365"/>
      <c r="X178" s="358"/>
      <c r="Y178" s="358"/>
      <c r="Z178" s="358"/>
      <c r="AA178" s="358"/>
      <c r="AB178" s="358"/>
      <c r="AC178" s="358"/>
      <c r="AD178" s="358"/>
      <c r="AE178" s="358"/>
      <c r="AF178" s="360"/>
      <c r="AG178" s="361"/>
      <c r="AH178" s="358"/>
      <c r="AI178" s="358"/>
      <c r="AJ178" s="358"/>
      <c r="AK178" s="358"/>
      <c r="AL178" s="358"/>
      <c r="AM178" s="358">
        <v>953500</v>
      </c>
      <c r="AN178" s="358">
        <v>2886000</v>
      </c>
      <c r="AO178" s="358">
        <v>1399859</v>
      </c>
      <c r="AP178" s="356">
        <v>2771141</v>
      </c>
      <c r="AQ178" s="357"/>
      <c r="AR178" s="358"/>
      <c r="AS178" s="358"/>
      <c r="AT178" s="358"/>
      <c r="AU178" s="358"/>
      <c r="AV178" s="358"/>
      <c r="AW178" s="358"/>
      <c r="AX178" s="360"/>
      <c r="AY178" s="363"/>
      <c r="AZ178" s="360"/>
      <c r="BA178" s="361"/>
      <c r="BB178" s="358"/>
      <c r="BC178" s="358"/>
      <c r="BD178" s="358"/>
      <c r="BE178" s="358"/>
      <c r="BF178" s="358"/>
      <c r="BG178" s="358"/>
      <c r="BH178" s="358"/>
      <c r="BI178" s="358"/>
      <c r="BJ178" s="356"/>
      <c r="BK178" s="357"/>
      <c r="BL178" s="358"/>
      <c r="BM178" s="358"/>
      <c r="BN178" s="358"/>
      <c r="BO178" s="358"/>
      <c r="BP178" s="358"/>
      <c r="BQ178" s="358"/>
      <c r="BR178" s="358"/>
      <c r="BS178" s="358"/>
      <c r="BT178" s="360"/>
      <c r="BU178" s="361"/>
      <c r="BV178" s="358"/>
      <c r="BW178" s="358"/>
      <c r="BX178" s="358"/>
      <c r="BY178" s="358"/>
      <c r="BZ178" s="358"/>
      <c r="CA178" s="358"/>
      <c r="CB178" s="358"/>
      <c r="CC178" s="356"/>
      <c r="CD178" s="364">
        <f t="shared" si="53"/>
        <v>8010500</v>
      </c>
      <c r="CE178" s="355"/>
    </row>
    <row r="179" spans="1:83" s="345" customFormat="1" ht="14.25" customHeight="1" x14ac:dyDescent="0.4">
      <c r="A179" s="703"/>
      <c r="B179" s="367" t="s">
        <v>469</v>
      </c>
      <c r="C179" s="368">
        <f t="shared" ref="C179:F179" si="54">+SUM(C172:C178)</f>
        <v>0</v>
      </c>
      <c r="D179" s="369">
        <f t="shared" si="54"/>
        <v>0</v>
      </c>
      <c r="E179" s="369">
        <f t="shared" si="54"/>
        <v>0</v>
      </c>
      <c r="F179" s="369">
        <f t="shared" si="54"/>
        <v>0</v>
      </c>
      <c r="G179" s="611">
        <f>+SUM(G172:G178)</f>
        <v>1198000</v>
      </c>
      <c r="H179" s="369">
        <f>+SUM(H172:H178)</f>
        <v>773897</v>
      </c>
      <c r="I179" s="369">
        <f t="shared" ref="I179:K179" si="55">+SUM(I172:I178)</f>
        <v>663983</v>
      </c>
      <c r="J179" s="369">
        <f t="shared" si="55"/>
        <v>2689263</v>
      </c>
      <c r="K179" s="369">
        <f t="shared" si="55"/>
        <v>0</v>
      </c>
      <c r="L179" s="369">
        <f>+SUM(L172:L178)</f>
        <v>305431</v>
      </c>
      <c r="M179" s="370">
        <f t="shared" ref="M179:Q179" si="56">+SUM(M172:M178)</f>
        <v>3354094</v>
      </c>
      <c r="N179" s="574">
        <f t="shared" si="56"/>
        <v>105970624</v>
      </c>
      <c r="O179" s="371">
        <f t="shared" si="56"/>
        <v>-35367225</v>
      </c>
      <c r="P179" s="371">
        <f t="shared" si="56"/>
        <v>-35881087</v>
      </c>
      <c r="Q179" s="574">
        <f t="shared" si="56"/>
        <v>-25835549</v>
      </c>
      <c r="R179" s="369">
        <f>+SUM(R172:R178)</f>
        <v>1056654</v>
      </c>
      <c r="S179" s="369">
        <f t="shared" ref="S179:U179" si="57">+SUM(S172:S178)</f>
        <v>2289840</v>
      </c>
      <c r="T179" s="371">
        <f t="shared" si="57"/>
        <v>1678176</v>
      </c>
      <c r="U179" s="371">
        <f t="shared" si="57"/>
        <v>13489250</v>
      </c>
      <c r="V179" s="372">
        <f>+SUM(V172:V178)</f>
        <v>1312018</v>
      </c>
      <c r="W179" s="373">
        <f t="shared" ref="W179:AA179" si="58">+SUM(W172:W178)</f>
        <v>13519922</v>
      </c>
      <c r="X179" s="369">
        <f t="shared" si="58"/>
        <v>1590013</v>
      </c>
      <c r="Y179" s="369">
        <f t="shared" si="58"/>
        <v>1839617</v>
      </c>
      <c r="Z179" s="369">
        <f t="shared" si="58"/>
        <v>1459374</v>
      </c>
      <c r="AA179" s="369">
        <f t="shared" si="58"/>
        <v>1454792</v>
      </c>
      <c r="AB179" s="369">
        <f>+SUM(AB172:AB178)</f>
        <v>4518055</v>
      </c>
      <c r="AC179" s="369">
        <f t="shared" ref="AC179:AE179" si="59">+SUM(AC172:AC178)</f>
        <v>2254190</v>
      </c>
      <c r="AD179" s="369">
        <f t="shared" si="59"/>
        <v>1212225</v>
      </c>
      <c r="AE179" s="369">
        <f t="shared" si="59"/>
        <v>1878663</v>
      </c>
      <c r="AF179" s="374">
        <f>+SUM(AF172:AF178)</f>
        <v>1651537</v>
      </c>
      <c r="AG179" s="572">
        <f t="shared" ref="AG179:AK179" si="60">+SUM(AG172:AG178)</f>
        <v>709934</v>
      </c>
      <c r="AH179" s="371">
        <f t="shared" si="60"/>
        <v>14411289</v>
      </c>
      <c r="AI179" s="371">
        <f t="shared" si="60"/>
        <v>-5073556</v>
      </c>
      <c r="AJ179" s="369">
        <f t="shared" si="60"/>
        <v>15348</v>
      </c>
      <c r="AK179" s="369">
        <f t="shared" si="60"/>
        <v>46773</v>
      </c>
      <c r="AL179" s="369">
        <f>+SUM(AL172:AL178)</f>
        <v>295633</v>
      </c>
      <c r="AM179" s="369">
        <f t="shared" ref="AM179:AO179" si="61">+SUM(AM172:AM178)</f>
        <v>1305401</v>
      </c>
      <c r="AN179" s="369">
        <f t="shared" si="61"/>
        <v>2969815</v>
      </c>
      <c r="AO179" s="369">
        <f t="shared" si="61"/>
        <v>2200933</v>
      </c>
      <c r="AP179" s="372">
        <f>+SUM(AP172:AP178)</f>
        <v>4525389</v>
      </c>
      <c r="AQ179" s="368">
        <f t="shared" ref="AQ179:AU179" si="62">+SUM(AQ172:AQ178)</f>
        <v>2084341</v>
      </c>
      <c r="AR179" s="369">
        <f t="shared" si="62"/>
        <v>2489765</v>
      </c>
      <c r="AS179" s="369">
        <f t="shared" si="62"/>
        <v>6191900</v>
      </c>
      <c r="AT179" s="369">
        <f t="shared" si="62"/>
        <v>2566129</v>
      </c>
      <c r="AU179" s="369">
        <f t="shared" si="62"/>
        <v>1400088</v>
      </c>
      <c r="AV179" s="369">
        <f>+SUM(AV172:AV178)</f>
        <v>5122650</v>
      </c>
      <c r="AW179" s="369">
        <f t="shared" ref="AW179:AY179" si="63">+SUM(AW172:AW178)</f>
        <v>2643688</v>
      </c>
      <c r="AX179" s="374">
        <f t="shared" si="63"/>
        <v>1840850</v>
      </c>
      <c r="AY179" s="375">
        <f t="shared" si="63"/>
        <v>4275795</v>
      </c>
      <c r="AZ179" s="374">
        <f>+SUM(AZ172:AZ178)</f>
        <v>2500000</v>
      </c>
      <c r="BA179" s="370">
        <f t="shared" ref="BA179:BE179" si="64">+SUM(BA172:BA178)</f>
        <v>2500000</v>
      </c>
      <c r="BB179" s="369">
        <f t="shared" si="64"/>
        <v>2500000</v>
      </c>
      <c r="BC179" s="369">
        <f t="shared" si="64"/>
        <v>2500000</v>
      </c>
      <c r="BD179" s="369">
        <f t="shared" si="64"/>
        <v>2500000</v>
      </c>
      <c r="BE179" s="371">
        <f t="shared" si="64"/>
        <v>155000000</v>
      </c>
      <c r="BF179" s="371">
        <f>+SUM(BF172:BF178)</f>
        <v>-28000000</v>
      </c>
      <c r="BG179" s="371">
        <f t="shared" ref="BG179:BI179" si="65">+SUM(BG172:BG178)</f>
        <v>-28000000</v>
      </c>
      <c r="BH179" s="371">
        <f t="shared" si="65"/>
        <v>-28000000</v>
      </c>
      <c r="BI179" s="371">
        <f t="shared" si="65"/>
        <v>-28000000</v>
      </c>
      <c r="BJ179" s="560">
        <f>+SUM(BJ172:BJ178)</f>
        <v>-28000000</v>
      </c>
      <c r="BK179" s="368">
        <f t="shared" ref="BK179:BO179" si="66">+SUM(BK172:BK178)</f>
        <v>2500000</v>
      </c>
      <c r="BL179" s="369">
        <f t="shared" si="66"/>
        <v>2500000</v>
      </c>
      <c r="BM179" s="369">
        <f t="shared" si="66"/>
        <v>2500000</v>
      </c>
      <c r="BN179" s="369">
        <f t="shared" si="66"/>
        <v>2500000</v>
      </c>
      <c r="BO179" s="369">
        <f t="shared" si="66"/>
        <v>2500000</v>
      </c>
      <c r="BP179" s="369">
        <f>+SUM(BP172:BP178)</f>
        <v>2500000</v>
      </c>
      <c r="BQ179" s="371">
        <f t="shared" ref="BQ179:CC179" si="67">+SUM(BQ172:BQ178)</f>
        <v>155000000</v>
      </c>
      <c r="BR179" s="371">
        <f t="shared" si="67"/>
        <v>-28000000</v>
      </c>
      <c r="BS179" s="371">
        <f t="shared" si="67"/>
        <v>-28000000</v>
      </c>
      <c r="BT179" s="639">
        <f>+SUM(BT172:BT178)</f>
        <v>-28000000</v>
      </c>
      <c r="BU179" s="572">
        <f t="shared" si="67"/>
        <v>-28000000</v>
      </c>
      <c r="BV179" s="371">
        <f t="shared" si="67"/>
        <v>-28000000</v>
      </c>
      <c r="BW179" s="369">
        <f t="shared" si="67"/>
        <v>2500000</v>
      </c>
      <c r="BX179" s="369">
        <f t="shared" si="67"/>
        <v>2500000</v>
      </c>
      <c r="BY179" s="369">
        <f t="shared" si="67"/>
        <v>2500000</v>
      </c>
      <c r="BZ179" s="369">
        <f t="shared" si="67"/>
        <v>2500000</v>
      </c>
      <c r="CA179" s="369">
        <f t="shared" si="67"/>
        <v>2500000</v>
      </c>
      <c r="CB179" s="369">
        <f t="shared" si="67"/>
        <v>2500000</v>
      </c>
      <c r="CC179" s="372">
        <f t="shared" si="67"/>
        <v>2500000</v>
      </c>
      <c r="CD179" s="364">
        <f t="shared" si="53"/>
        <v>194097922</v>
      </c>
      <c r="CE179" s="355"/>
    </row>
    <row r="180" spans="1:83" s="345" customFormat="1" ht="14.25" customHeight="1" thickBot="1" x14ac:dyDescent="0.45">
      <c r="A180" s="704"/>
      <c r="B180" s="376" t="s">
        <v>470</v>
      </c>
      <c r="C180" s="377">
        <f t="shared" ref="C180:G180" si="68">+C179/1000</f>
        <v>0</v>
      </c>
      <c r="D180" s="378">
        <f t="shared" si="68"/>
        <v>0</v>
      </c>
      <c r="E180" s="378">
        <f t="shared" si="68"/>
        <v>0</v>
      </c>
      <c r="F180" s="378">
        <f t="shared" si="68"/>
        <v>0</v>
      </c>
      <c r="G180" s="612">
        <f t="shared" si="68"/>
        <v>1198</v>
      </c>
      <c r="H180" s="378">
        <f>+H179/1000</f>
        <v>773.89700000000005</v>
      </c>
      <c r="I180" s="378">
        <f t="shared" ref="I180:Q180" si="69">+I179/1000</f>
        <v>663.98299999999995</v>
      </c>
      <c r="J180" s="378">
        <f t="shared" si="69"/>
        <v>2689.2629999999999</v>
      </c>
      <c r="K180" s="378">
        <f t="shared" si="69"/>
        <v>0</v>
      </c>
      <c r="L180" s="379">
        <f t="shared" si="69"/>
        <v>305.43099999999998</v>
      </c>
      <c r="M180" s="380">
        <f t="shared" si="69"/>
        <v>3354.0940000000001</v>
      </c>
      <c r="N180" s="378">
        <f t="shared" si="69"/>
        <v>105970.624</v>
      </c>
      <c r="O180" s="381">
        <f t="shared" si="69"/>
        <v>-35367.224999999999</v>
      </c>
      <c r="P180" s="381">
        <f t="shared" si="69"/>
        <v>-35881.087</v>
      </c>
      <c r="Q180" s="378">
        <f t="shared" si="69"/>
        <v>-25835.548999999999</v>
      </c>
      <c r="R180" s="378">
        <f>+R179/1000</f>
        <v>1056.654</v>
      </c>
      <c r="S180" s="378">
        <f t="shared" ref="S180:AA180" si="70">+S179/1000</f>
        <v>2289.84</v>
      </c>
      <c r="T180" s="381">
        <f t="shared" si="70"/>
        <v>1678.1759999999999</v>
      </c>
      <c r="U180" s="381">
        <f t="shared" si="70"/>
        <v>13489.25</v>
      </c>
      <c r="V180" s="382">
        <f t="shared" si="70"/>
        <v>1312.018</v>
      </c>
      <c r="W180" s="383">
        <f t="shared" si="70"/>
        <v>13519.922</v>
      </c>
      <c r="X180" s="378">
        <f t="shared" si="70"/>
        <v>1590.0129999999999</v>
      </c>
      <c r="Y180" s="378">
        <f t="shared" si="70"/>
        <v>1839.617</v>
      </c>
      <c r="Z180" s="378">
        <f t="shared" si="70"/>
        <v>1459.374</v>
      </c>
      <c r="AA180" s="378">
        <f t="shared" si="70"/>
        <v>1454.7919999999999</v>
      </c>
      <c r="AB180" s="378">
        <f>+AB179/1000</f>
        <v>4518.0550000000003</v>
      </c>
      <c r="AC180" s="378">
        <f t="shared" ref="AC180:AK180" si="71">+AC179/1000</f>
        <v>2254.19</v>
      </c>
      <c r="AD180" s="378">
        <f t="shared" si="71"/>
        <v>1212.2249999999999</v>
      </c>
      <c r="AE180" s="378">
        <f t="shared" si="71"/>
        <v>1878.663</v>
      </c>
      <c r="AF180" s="379">
        <f t="shared" si="71"/>
        <v>1651.537</v>
      </c>
      <c r="AG180" s="380">
        <f t="shared" si="71"/>
        <v>709.93399999999997</v>
      </c>
      <c r="AH180" s="381">
        <f t="shared" si="71"/>
        <v>14411.289000000001</v>
      </c>
      <c r="AI180" s="378">
        <f t="shared" si="71"/>
        <v>-5073.5559999999996</v>
      </c>
      <c r="AJ180" s="378">
        <f t="shared" si="71"/>
        <v>15.348000000000001</v>
      </c>
      <c r="AK180" s="378">
        <f t="shared" si="71"/>
        <v>46.773000000000003</v>
      </c>
      <c r="AL180" s="378">
        <f>+AL179/1000</f>
        <v>295.63299999999998</v>
      </c>
      <c r="AM180" s="378">
        <f t="shared" ref="AM180:AU180" si="72">+AM179/1000</f>
        <v>1305.4010000000001</v>
      </c>
      <c r="AN180" s="378">
        <f t="shared" si="72"/>
        <v>2969.8150000000001</v>
      </c>
      <c r="AO180" s="378">
        <f t="shared" si="72"/>
        <v>2200.933</v>
      </c>
      <c r="AP180" s="382">
        <f t="shared" si="72"/>
        <v>4525.3890000000001</v>
      </c>
      <c r="AQ180" s="377">
        <f t="shared" si="72"/>
        <v>2084.3409999999999</v>
      </c>
      <c r="AR180" s="378">
        <f t="shared" si="72"/>
        <v>2489.7649999999999</v>
      </c>
      <c r="AS180" s="378">
        <f t="shared" si="72"/>
        <v>6191.9</v>
      </c>
      <c r="AT180" s="378">
        <f t="shared" si="72"/>
        <v>2566.1289999999999</v>
      </c>
      <c r="AU180" s="378">
        <f t="shared" si="72"/>
        <v>1400.088</v>
      </c>
      <c r="AV180" s="378">
        <f>+AV179/1000</f>
        <v>5122.6499999999996</v>
      </c>
      <c r="AW180" s="378">
        <f t="shared" ref="AW180:BE180" si="73">+AW179/1000</f>
        <v>2643.6880000000001</v>
      </c>
      <c r="AX180" s="379">
        <f t="shared" si="73"/>
        <v>1840.85</v>
      </c>
      <c r="AY180" s="384">
        <f t="shared" si="73"/>
        <v>4275.7950000000001</v>
      </c>
      <c r="AZ180" s="379">
        <f t="shared" si="73"/>
        <v>2500</v>
      </c>
      <c r="BA180" s="380">
        <f t="shared" si="73"/>
        <v>2500</v>
      </c>
      <c r="BB180" s="378">
        <f t="shared" si="73"/>
        <v>2500</v>
      </c>
      <c r="BC180" s="378">
        <f t="shared" si="73"/>
        <v>2500</v>
      </c>
      <c r="BD180" s="378">
        <f t="shared" si="73"/>
        <v>2500</v>
      </c>
      <c r="BE180" s="378">
        <f t="shared" si="73"/>
        <v>155000</v>
      </c>
      <c r="BF180" s="378">
        <f>+BF179/1000</f>
        <v>-28000</v>
      </c>
      <c r="BG180" s="378">
        <f t="shared" ref="BG180:BO180" si="74">+BG179/1000</f>
        <v>-28000</v>
      </c>
      <c r="BH180" s="378">
        <f t="shared" si="74"/>
        <v>-28000</v>
      </c>
      <c r="BI180" s="378">
        <f t="shared" si="74"/>
        <v>-28000</v>
      </c>
      <c r="BJ180" s="382">
        <f t="shared" si="74"/>
        <v>-28000</v>
      </c>
      <c r="BK180" s="377">
        <f t="shared" si="74"/>
        <v>2500</v>
      </c>
      <c r="BL180" s="378">
        <f t="shared" si="74"/>
        <v>2500</v>
      </c>
      <c r="BM180" s="378">
        <f t="shared" si="74"/>
        <v>2500</v>
      </c>
      <c r="BN180" s="378">
        <f t="shared" si="74"/>
        <v>2500</v>
      </c>
      <c r="BO180" s="378">
        <f t="shared" si="74"/>
        <v>2500</v>
      </c>
      <c r="BP180" s="378">
        <f>+BP179/1000</f>
        <v>2500</v>
      </c>
      <c r="BQ180" s="378">
        <f t="shared" ref="BQ180:CC180" si="75">+BQ179/1000</f>
        <v>155000</v>
      </c>
      <c r="BR180" s="378">
        <f t="shared" si="75"/>
        <v>-28000</v>
      </c>
      <c r="BS180" s="378">
        <f t="shared" si="75"/>
        <v>-28000</v>
      </c>
      <c r="BT180" s="379">
        <f t="shared" si="75"/>
        <v>-28000</v>
      </c>
      <c r="BU180" s="380">
        <f t="shared" si="75"/>
        <v>-28000</v>
      </c>
      <c r="BV180" s="378">
        <f t="shared" si="75"/>
        <v>-28000</v>
      </c>
      <c r="BW180" s="378">
        <f t="shared" si="75"/>
        <v>2500</v>
      </c>
      <c r="BX180" s="378">
        <f t="shared" si="75"/>
        <v>2500</v>
      </c>
      <c r="BY180" s="378">
        <f t="shared" si="75"/>
        <v>2500</v>
      </c>
      <c r="BZ180" s="378">
        <f t="shared" si="75"/>
        <v>2500</v>
      </c>
      <c r="CA180" s="378">
        <f t="shared" si="75"/>
        <v>2500</v>
      </c>
      <c r="CB180" s="378">
        <f t="shared" si="75"/>
        <v>2500</v>
      </c>
      <c r="CC180" s="382">
        <f t="shared" si="75"/>
        <v>2500</v>
      </c>
      <c r="CD180" s="385">
        <f t="shared" si="53"/>
        <v>194097.92200000002</v>
      </c>
      <c r="CE180" s="355"/>
    </row>
    <row r="181" spans="1:83" s="345" customFormat="1" ht="14.25" customHeight="1" x14ac:dyDescent="0.4">
      <c r="A181" s="630"/>
      <c r="B181" s="613"/>
      <c r="G181" s="614"/>
      <c r="O181" s="615"/>
      <c r="P181" s="615"/>
      <c r="T181" s="615"/>
      <c r="U181" s="615"/>
      <c r="W181" s="615"/>
      <c r="AH181" s="615"/>
      <c r="AX181" s="627"/>
      <c r="CD181" s="616"/>
    </row>
    <row r="182" spans="1:83" ht="14.25" customHeight="1" thickBot="1" x14ac:dyDescent="0.45">
      <c r="AX182" s="626"/>
      <c r="AY182" s="602"/>
    </row>
    <row r="183" spans="1:83" s="24" customFormat="1" ht="14.25" customHeight="1" x14ac:dyDescent="0.4">
      <c r="A183" s="705" t="s">
        <v>835</v>
      </c>
      <c r="B183" s="706"/>
      <c r="C183" s="386">
        <v>0</v>
      </c>
      <c r="D183" s="387">
        <f>+C186</f>
        <v>992</v>
      </c>
      <c r="E183" s="387">
        <f t="shared" ref="E183:BP183" si="76">+D186</f>
        <v>3042</v>
      </c>
      <c r="F183" s="387">
        <f t="shared" si="76"/>
        <v>4902</v>
      </c>
      <c r="G183" s="387">
        <f t="shared" si="76"/>
        <v>6762</v>
      </c>
      <c r="H183" s="387">
        <f t="shared" si="76"/>
        <v>9820</v>
      </c>
      <c r="I183" s="387">
        <f t="shared" si="76"/>
        <v>13229.897000000001</v>
      </c>
      <c r="J183" s="387">
        <f t="shared" si="76"/>
        <v>23750.28</v>
      </c>
      <c r="K183" s="387">
        <f t="shared" si="76"/>
        <v>28697.942999999999</v>
      </c>
      <c r="L183" s="387">
        <f t="shared" si="76"/>
        <v>44700.142999999996</v>
      </c>
      <c r="M183" s="622">
        <f t="shared" si="76"/>
        <v>48634.774000000005</v>
      </c>
      <c r="N183" s="387">
        <f t="shared" si="76"/>
        <v>87548.127999999997</v>
      </c>
      <c r="O183" s="387">
        <f t="shared" si="76"/>
        <v>33744.751999999979</v>
      </c>
      <c r="P183" s="387">
        <f t="shared" si="76"/>
        <v>44024.527000000002</v>
      </c>
      <c r="Q183" s="387">
        <f t="shared" si="76"/>
        <v>56174.44</v>
      </c>
      <c r="R183" s="387">
        <f t="shared" si="76"/>
        <v>65304.891000000003</v>
      </c>
      <c r="S183" s="387">
        <f t="shared" si="76"/>
        <v>111379.54499999998</v>
      </c>
      <c r="T183" s="387">
        <f t="shared" si="76"/>
        <v>161107.38500000001</v>
      </c>
      <c r="U183" s="387">
        <f t="shared" si="76"/>
        <v>176327.56099999999</v>
      </c>
      <c r="V183" s="389">
        <f t="shared" si="76"/>
        <v>30396.810999999987</v>
      </c>
      <c r="W183" s="386">
        <f t="shared" si="76"/>
        <v>66312.829000000027</v>
      </c>
      <c r="X183" s="386">
        <f t="shared" si="76"/>
        <v>89862.251000000047</v>
      </c>
      <c r="Y183" s="386">
        <f t="shared" si="76"/>
        <v>145361.26400000008</v>
      </c>
      <c r="Z183" s="386">
        <f t="shared" si="76"/>
        <v>185703.88100000005</v>
      </c>
      <c r="AA183" s="386">
        <f t="shared" si="76"/>
        <v>174465.255</v>
      </c>
      <c r="AB183" s="386">
        <f t="shared" si="76"/>
        <v>194938.04700000002</v>
      </c>
      <c r="AC183" s="386">
        <f t="shared" si="76"/>
        <v>241722.10200000007</v>
      </c>
      <c r="AD183" s="386">
        <f t="shared" si="76"/>
        <v>289665.29200000013</v>
      </c>
      <c r="AE183" s="386">
        <f t="shared" si="76"/>
        <v>333675.51700000023</v>
      </c>
      <c r="AF183" s="388">
        <f t="shared" si="76"/>
        <v>370403.18000000017</v>
      </c>
      <c r="AG183" s="622">
        <f t="shared" si="76"/>
        <v>176737.71700000018</v>
      </c>
      <c r="AH183" s="387">
        <f t="shared" si="76"/>
        <v>226843.65100000007</v>
      </c>
      <c r="AI183" s="387">
        <f t="shared" si="76"/>
        <v>266928.94000000018</v>
      </c>
      <c r="AJ183" s="387">
        <f t="shared" si="76"/>
        <v>299150.38400000008</v>
      </c>
      <c r="AK183" s="387">
        <f t="shared" si="76"/>
        <v>351350.73200000008</v>
      </c>
      <c r="AL183" s="387">
        <f t="shared" si="76"/>
        <v>357775.50500000012</v>
      </c>
      <c r="AM183" s="387">
        <f t="shared" si="76"/>
        <v>347177.13800000004</v>
      </c>
      <c r="AN183" s="387">
        <f t="shared" si="76"/>
        <v>374727.53900000011</v>
      </c>
      <c r="AO183" s="387">
        <f t="shared" si="76"/>
        <v>374932.54399999999</v>
      </c>
      <c r="AP183" s="389">
        <f t="shared" si="76"/>
        <v>423625.47699999996</v>
      </c>
      <c r="AQ183" s="386">
        <f t="shared" si="76"/>
        <v>480281.86599999992</v>
      </c>
      <c r="AR183" s="387">
        <f t="shared" si="76"/>
        <v>533349.20699999994</v>
      </c>
      <c r="AS183" s="387">
        <f t="shared" si="76"/>
        <v>478312.97199999983</v>
      </c>
      <c r="AT183" s="387">
        <f t="shared" si="76"/>
        <v>395905.87199999974</v>
      </c>
      <c r="AU183" s="387">
        <f t="shared" si="76"/>
        <v>432250.0009999997</v>
      </c>
      <c r="AV183" s="387">
        <f t="shared" si="76"/>
        <v>410177.08899999969</v>
      </c>
      <c r="AW183" s="387">
        <f t="shared" si="76"/>
        <v>432454.73899999959</v>
      </c>
      <c r="AX183" s="388">
        <f t="shared" si="76"/>
        <v>179241.42699999968</v>
      </c>
      <c r="AY183" s="390">
        <f t="shared" si="76"/>
        <v>216790.27699999977</v>
      </c>
      <c r="AZ183" s="388">
        <f t="shared" si="76"/>
        <v>248464.07199999969</v>
      </c>
      <c r="BA183" s="622">
        <f t="shared" si="76"/>
        <v>294992.07199999969</v>
      </c>
      <c r="BB183" s="387">
        <f t="shared" si="76"/>
        <v>278150.07199999969</v>
      </c>
      <c r="BC183" s="387">
        <f t="shared" si="76"/>
        <v>322478.07199999969</v>
      </c>
      <c r="BD183" s="387">
        <f t="shared" si="76"/>
        <v>375186.07199999969</v>
      </c>
      <c r="BE183" s="387">
        <f t="shared" si="76"/>
        <v>427514.07199999969</v>
      </c>
      <c r="BF183" s="387">
        <f t="shared" si="76"/>
        <v>61022.071999999695</v>
      </c>
      <c r="BG183" s="387">
        <f t="shared" si="76"/>
        <v>76150.071999999695</v>
      </c>
      <c r="BH183" s="387">
        <f t="shared" si="76"/>
        <v>98458.071999999695</v>
      </c>
      <c r="BI183" s="387">
        <f t="shared" si="76"/>
        <v>114636.07199999969</v>
      </c>
      <c r="BJ183" s="389">
        <f t="shared" si="76"/>
        <v>138644.07199999969</v>
      </c>
      <c r="BK183" s="386">
        <f t="shared" si="76"/>
        <v>80772.071999999695</v>
      </c>
      <c r="BL183" s="387">
        <f t="shared" si="76"/>
        <v>131180.07199999969</v>
      </c>
      <c r="BM183" s="387">
        <f t="shared" si="76"/>
        <v>129108.07199999969</v>
      </c>
      <c r="BN183" s="387">
        <f t="shared" si="76"/>
        <v>184116.07199999969</v>
      </c>
      <c r="BO183" s="387">
        <f t="shared" si="76"/>
        <v>235944.07199999969</v>
      </c>
      <c r="BP183" s="387">
        <f t="shared" si="76"/>
        <v>276002.07199999969</v>
      </c>
      <c r="BQ183" s="387">
        <f t="shared" ref="BQ183:CC183" si="77">+BP186</f>
        <v>325120.07199999969</v>
      </c>
      <c r="BR183" s="387">
        <f t="shared" si="77"/>
        <v>33428.071999999695</v>
      </c>
      <c r="BS183" s="387">
        <f t="shared" si="77"/>
        <v>48056.071999999695</v>
      </c>
      <c r="BT183" s="388">
        <f t="shared" si="77"/>
        <v>59264.071999999695</v>
      </c>
      <c r="BU183" s="622">
        <f t="shared" si="77"/>
        <v>77692.071999999695</v>
      </c>
      <c r="BV183" s="387">
        <f t="shared" si="77"/>
        <v>101400.07199999969</v>
      </c>
      <c r="BW183" s="387">
        <f t="shared" si="77"/>
        <v>119378.07199999969</v>
      </c>
      <c r="BX183" s="387">
        <f t="shared" si="77"/>
        <v>165086.07199999969</v>
      </c>
      <c r="BY183" s="387">
        <f t="shared" si="77"/>
        <v>144614.07199999969</v>
      </c>
      <c r="BZ183" s="387">
        <f t="shared" si="77"/>
        <v>185722.07199999969</v>
      </c>
      <c r="CA183" s="387">
        <f t="shared" si="77"/>
        <v>233850.07199999969</v>
      </c>
      <c r="CB183" s="387">
        <f t="shared" si="77"/>
        <v>286658.07199999923</v>
      </c>
      <c r="CC183" s="389">
        <f t="shared" si="77"/>
        <v>338286.07199999923</v>
      </c>
      <c r="CD183" s="610"/>
    </row>
    <row r="184" spans="1:83" s="24" customFormat="1" ht="14.25" customHeight="1" x14ac:dyDescent="0.4">
      <c r="A184" s="718" t="s">
        <v>837</v>
      </c>
      <c r="B184" s="719"/>
      <c r="C184" s="604">
        <f>+C155</f>
        <v>992</v>
      </c>
      <c r="D184" s="604">
        <f t="shared" ref="D184:BO184" si="78">+D155</f>
        <v>2050</v>
      </c>
      <c r="E184" s="604">
        <f t="shared" si="78"/>
        <v>1860</v>
      </c>
      <c r="F184" s="604">
        <f t="shared" si="78"/>
        <v>1860</v>
      </c>
      <c r="G184" s="604">
        <f t="shared" si="78"/>
        <v>3058</v>
      </c>
      <c r="H184" s="604">
        <f t="shared" si="78"/>
        <v>7996.8969999999999</v>
      </c>
      <c r="I184" s="604">
        <f t="shared" si="78"/>
        <v>10920.383</v>
      </c>
      <c r="J184" s="604">
        <f t="shared" si="78"/>
        <v>12945.663</v>
      </c>
      <c r="K184" s="604">
        <f t="shared" si="78"/>
        <v>19651.2</v>
      </c>
      <c r="L184" s="604">
        <f t="shared" si="78"/>
        <v>19956.631000000001</v>
      </c>
      <c r="M184" s="607">
        <f t="shared" si="78"/>
        <v>44412.353999999999</v>
      </c>
      <c r="N184" s="605">
        <f t="shared" si="78"/>
        <v>155260.62400000001</v>
      </c>
      <c r="O184" s="605">
        <f t="shared" si="78"/>
        <v>13922.775000000001</v>
      </c>
      <c r="P184" s="605">
        <f t="shared" si="78"/>
        <v>13408.913</v>
      </c>
      <c r="Q184" s="605">
        <f t="shared" si="78"/>
        <v>23454.451000000001</v>
      </c>
      <c r="R184" s="605">
        <f t="shared" si="78"/>
        <v>50346.654000000002</v>
      </c>
      <c r="S184" s="605">
        <f t="shared" si="78"/>
        <v>51579.839999999997</v>
      </c>
      <c r="T184" s="605">
        <f t="shared" si="78"/>
        <v>50968.175999999999</v>
      </c>
      <c r="U184" s="605">
        <f t="shared" si="78"/>
        <v>62779.25</v>
      </c>
      <c r="V184" s="608">
        <f t="shared" si="78"/>
        <v>50602.017999999996</v>
      </c>
      <c r="W184" s="604">
        <f t="shared" si="78"/>
        <v>71598.422000000006</v>
      </c>
      <c r="X184" s="604">
        <f t="shared" si="78"/>
        <v>62598.012999999999</v>
      </c>
      <c r="Y184" s="604">
        <f t="shared" si="78"/>
        <v>62847.616999999998</v>
      </c>
      <c r="Z184" s="604">
        <f t="shared" si="78"/>
        <v>62467.374000000003</v>
      </c>
      <c r="AA184" s="604">
        <f t="shared" si="78"/>
        <v>62462.792000000001</v>
      </c>
      <c r="AB184" s="604">
        <f t="shared" si="78"/>
        <v>65526.055</v>
      </c>
      <c r="AC184" s="604">
        <f t="shared" si="78"/>
        <v>63262.19</v>
      </c>
      <c r="AD184" s="604">
        <f t="shared" si="78"/>
        <v>62220.224999999999</v>
      </c>
      <c r="AE184" s="604">
        <f t="shared" si="78"/>
        <v>62886.663</v>
      </c>
      <c r="AF184" s="606">
        <f t="shared" si="78"/>
        <v>62659.536999999997</v>
      </c>
      <c r="AG184" s="607">
        <f t="shared" si="78"/>
        <v>61717.934000000001</v>
      </c>
      <c r="AH184" s="605">
        <f t="shared" si="78"/>
        <v>75419.289000000004</v>
      </c>
      <c r="AI184" s="605">
        <f t="shared" si="78"/>
        <v>55934.444000000003</v>
      </c>
      <c r="AJ184" s="605">
        <f t="shared" si="78"/>
        <v>61023.347999999998</v>
      </c>
      <c r="AK184" s="605">
        <f t="shared" si="78"/>
        <v>61054.773000000001</v>
      </c>
      <c r="AL184" s="605">
        <f t="shared" si="78"/>
        <v>61303.633000000002</v>
      </c>
      <c r="AM184" s="605">
        <f t="shared" si="78"/>
        <v>62313.400999999998</v>
      </c>
      <c r="AN184" s="605">
        <f t="shared" si="78"/>
        <v>63977.815000000002</v>
      </c>
      <c r="AO184" s="605">
        <f t="shared" si="78"/>
        <v>63208.932999999997</v>
      </c>
      <c r="AP184" s="608">
        <f t="shared" si="78"/>
        <v>65533.389000000003</v>
      </c>
      <c r="AQ184" s="604">
        <f t="shared" si="78"/>
        <v>63092.341</v>
      </c>
      <c r="AR184" s="605">
        <f t="shared" si="78"/>
        <v>63497.764999999999</v>
      </c>
      <c r="AS184" s="605">
        <f t="shared" si="78"/>
        <v>67199.899999999994</v>
      </c>
      <c r="AT184" s="605">
        <f t="shared" si="78"/>
        <v>63574.129000000001</v>
      </c>
      <c r="AU184" s="605">
        <f t="shared" si="78"/>
        <v>62408.088000000003</v>
      </c>
      <c r="AV184" s="605">
        <f t="shared" si="78"/>
        <v>66130.649999999994</v>
      </c>
      <c r="AW184" s="605">
        <f t="shared" si="78"/>
        <v>63651.688000000002</v>
      </c>
      <c r="AX184" s="606">
        <f t="shared" si="78"/>
        <v>62848.85</v>
      </c>
      <c r="AY184" s="609">
        <f t="shared" si="78"/>
        <v>65283.794999999998</v>
      </c>
      <c r="AZ184" s="606">
        <f t="shared" si="78"/>
        <v>63508</v>
      </c>
      <c r="BA184" s="607">
        <f t="shared" si="78"/>
        <v>63508</v>
      </c>
      <c r="BB184" s="605">
        <f t="shared" si="78"/>
        <v>63508</v>
      </c>
      <c r="BC184" s="605">
        <f t="shared" si="78"/>
        <v>63508</v>
      </c>
      <c r="BD184" s="605">
        <f t="shared" si="78"/>
        <v>63508</v>
      </c>
      <c r="BE184" s="605">
        <f t="shared" si="78"/>
        <v>216008</v>
      </c>
      <c r="BF184" s="605">
        <f t="shared" si="78"/>
        <v>33008</v>
      </c>
      <c r="BG184" s="605">
        <f t="shared" si="78"/>
        <v>33008</v>
      </c>
      <c r="BH184" s="605">
        <f t="shared" si="78"/>
        <v>33008</v>
      </c>
      <c r="BI184" s="605">
        <f t="shared" si="78"/>
        <v>33008</v>
      </c>
      <c r="BJ184" s="608">
        <f t="shared" si="78"/>
        <v>33008</v>
      </c>
      <c r="BK184" s="604">
        <f t="shared" si="78"/>
        <v>63508</v>
      </c>
      <c r="BL184" s="605">
        <f t="shared" si="78"/>
        <v>63508</v>
      </c>
      <c r="BM184" s="605">
        <f t="shared" si="78"/>
        <v>63508</v>
      </c>
      <c r="BN184" s="605">
        <f t="shared" si="78"/>
        <v>63508</v>
      </c>
      <c r="BO184" s="605">
        <f t="shared" si="78"/>
        <v>63508</v>
      </c>
      <c r="BP184" s="605">
        <f t="shared" ref="BP184:CC184" si="79">+BP155</f>
        <v>63508</v>
      </c>
      <c r="BQ184" s="605">
        <f t="shared" si="79"/>
        <v>216008</v>
      </c>
      <c r="BR184" s="605">
        <f t="shared" si="79"/>
        <v>33008</v>
      </c>
      <c r="BS184" s="605">
        <f t="shared" si="79"/>
        <v>33008</v>
      </c>
      <c r="BT184" s="606">
        <f t="shared" si="79"/>
        <v>33008</v>
      </c>
      <c r="BU184" s="607">
        <f t="shared" si="79"/>
        <v>33008</v>
      </c>
      <c r="BV184" s="605">
        <f t="shared" si="79"/>
        <v>33008</v>
      </c>
      <c r="BW184" s="605">
        <f t="shared" si="79"/>
        <v>63508</v>
      </c>
      <c r="BX184" s="605">
        <f t="shared" si="79"/>
        <v>63508</v>
      </c>
      <c r="BY184" s="605">
        <f t="shared" si="79"/>
        <v>63508</v>
      </c>
      <c r="BZ184" s="605">
        <f t="shared" si="79"/>
        <v>63508</v>
      </c>
      <c r="CA184" s="605">
        <f t="shared" si="79"/>
        <v>63508</v>
      </c>
      <c r="CB184" s="605">
        <f t="shared" si="79"/>
        <v>63508</v>
      </c>
      <c r="CC184" s="608">
        <f t="shared" si="79"/>
        <v>63508</v>
      </c>
      <c r="CD184" s="344"/>
    </row>
    <row r="185" spans="1:83" s="24" customFormat="1" ht="14.25" customHeight="1" x14ac:dyDescent="0.4">
      <c r="A185" s="718" t="s">
        <v>838</v>
      </c>
      <c r="B185" s="719"/>
      <c r="C185" s="604">
        <v>0</v>
      </c>
      <c r="D185" s="605">
        <f>+D144</f>
        <v>0</v>
      </c>
      <c r="E185" s="605">
        <f t="shared" ref="E185:BP185" si="80">+E144</f>
        <v>0</v>
      </c>
      <c r="F185" s="605">
        <f t="shared" si="80"/>
        <v>0</v>
      </c>
      <c r="G185" s="605">
        <f t="shared" si="80"/>
        <v>0</v>
      </c>
      <c r="H185" s="605">
        <f t="shared" si="80"/>
        <v>4587</v>
      </c>
      <c r="I185" s="605">
        <f t="shared" si="80"/>
        <v>400</v>
      </c>
      <c r="J185" s="605">
        <f t="shared" si="80"/>
        <v>7998</v>
      </c>
      <c r="K185" s="605">
        <f t="shared" si="80"/>
        <v>3649</v>
      </c>
      <c r="L185" s="605">
        <f t="shared" si="80"/>
        <v>16022</v>
      </c>
      <c r="M185" s="607">
        <f t="shared" si="80"/>
        <v>5499</v>
      </c>
      <c r="N185" s="605">
        <f t="shared" si="80"/>
        <v>209064</v>
      </c>
      <c r="O185" s="605">
        <f t="shared" si="80"/>
        <v>3643</v>
      </c>
      <c r="P185" s="605">
        <f t="shared" si="80"/>
        <v>1259</v>
      </c>
      <c r="Q185" s="605">
        <f t="shared" si="80"/>
        <v>14324</v>
      </c>
      <c r="R185" s="605">
        <f t="shared" si="80"/>
        <v>4272</v>
      </c>
      <c r="S185" s="605">
        <f t="shared" si="80"/>
        <v>1852</v>
      </c>
      <c r="T185" s="605">
        <f t="shared" si="80"/>
        <v>35748</v>
      </c>
      <c r="U185" s="605">
        <f t="shared" si="80"/>
        <v>208710</v>
      </c>
      <c r="V185" s="608">
        <f t="shared" si="80"/>
        <v>14686</v>
      </c>
      <c r="W185" s="604">
        <f t="shared" si="80"/>
        <v>48049</v>
      </c>
      <c r="X185" s="604">
        <f t="shared" si="80"/>
        <v>7099</v>
      </c>
      <c r="Y185" s="604">
        <f t="shared" si="80"/>
        <v>22505</v>
      </c>
      <c r="Z185" s="604">
        <f t="shared" si="80"/>
        <v>73706</v>
      </c>
      <c r="AA185" s="604">
        <f t="shared" si="80"/>
        <v>41990</v>
      </c>
      <c r="AB185" s="604">
        <f t="shared" si="80"/>
        <v>18742</v>
      </c>
      <c r="AC185" s="604">
        <f t="shared" si="80"/>
        <v>15319</v>
      </c>
      <c r="AD185" s="604">
        <f t="shared" si="80"/>
        <v>18210</v>
      </c>
      <c r="AE185" s="604">
        <f t="shared" si="80"/>
        <v>26159</v>
      </c>
      <c r="AF185" s="606">
        <f t="shared" si="80"/>
        <v>256325</v>
      </c>
      <c r="AG185" s="607">
        <f t="shared" si="80"/>
        <v>11612</v>
      </c>
      <c r="AH185" s="605">
        <f t="shared" si="80"/>
        <v>35334</v>
      </c>
      <c r="AI185" s="605">
        <f t="shared" si="80"/>
        <v>23713</v>
      </c>
      <c r="AJ185" s="605">
        <f t="shared" si="80"/>
        <v>8823</v>
      </c>
      <c r="AK185" s="605">
        <f t="shared" si="80"/>
        <v>54630</v>
      </c>
      <c r="AL185" s="605">
        <f t="shared" si="80"/>
        <v>71902</v>
      </c>
      <c r="AM185" s="605">
        <f t="shared" si="80"/>
        <v>34763</v>
      </c>
      <c r="AN185" s="605">
        <f t="shared" si="80"/>
        <v>63772.810000000056</v>
      </c>
      <c r="AO185" s="605">
        <f t="shared" si="80"/>
        <v>14516</v>
      </c>
      <c r="AP185" s="608">
        <f t="shared" si="80"/>
        <v>8877</v>
      </c>
      <c r="AQ185" s="604">
        <f t="shared" si="80"/>
        <v>10025</v>
      </c>
      <c r="AR185" s="605">
        <f t="shared" si="80"/>
        <v>118534</v>
      </c>
      <c r="AS185" s="605">
        <f t="shared" si="80"/>
        <v>149607.00000000003</v>
      </c>
      <c r="AT185" s="605">
        <f t="shared" si="80"/>
        <v>27230</v>
      </c>
      <c r="AU185" s="605">
        <f t="shared" si="80"/>
        <v>84481</v>
      </c>
      <c r="AV185" s="605">
        <f t="shared" si="80"/>
        <v>43853</v>
      </c>
      <c r="AW185" s="605">
        <f t="shared" si="80"/>
        <v>316865</v>
      </c>
      <c r="AX185" s="606">
        <f t="shared" si="80"/>
        <v>25300</v>
      </c>
      <c r="AY185" s="609">
        <f t="shared" si="80"/>
        <v>33610</v>
      </c>
      <c r="AZ185" s="606">
        <f t="shared" si="80"/>
        <v>16980</v>
      </c>
      <c r="BA185" s="607">
        <f t="shared" si="80"/>
        <v>80350</v>
      </c>
      <c r="BB185" s="605">
        <f t="shared" si="80"/>
        <v>19180</v>
      </c>
      <c r="BC185" s="605">
        <f t="shared" si="80"/>
        <v>10800</v>
      </c>
      <c r="BD185" s="605">
        <f t="shared" si="80"/>
        <v>11180</v>
      </c>
      <c r="BE185" s="605">
        <f t="shared" si="80"/>
        <v>582500</v>
      </c>
      <c r="BF185" s="605">
        <f t="shared" si="80"/>
        <v>17880</v>
      </c>
      <c r="BG185" s="605">
        <f t="shared" si="80"/>
        <v>10700</v>
      </c>
      <c r="BH185" s="605">
        <f t="shared" si="80"/>
        <v>16830</v>
      </c>
      <c r="BI185" s="605">
        <f t="shared" si="80"/>
        <v>9000</v>
      </c>
      <c r="BJ185" s="608">
        <f t="shared" si="80"/>
        <v>90880</v>
      </c>
      <c r="BK185" s="604">
        <f t="shared" si="80"/>
        <v>13100</v>
      </c>
      <c r="BL185" s="605">
        <f t="shared" si="80"/>
        <v>65580</v>
      </c>
      <c r="BM185" s="605">
        <f t="shared" si="80"/>
        <v>8500</v>
      </c>
      <c r="BN185" s="605">
        <f t="shared" si="80"/>
        <v>11680</v>
      </c>
      <c r="BO185" s="605">
        <f t="shared" si="80"/>
        <v>23450</v>
      </c>
      <c r="BP185" s="605">
        <f t="shared" si="80"/>
        <v>14390</v>
      </c>
      <c r="BQ185" s="605">
        <f t="shared" ref="BQ185:CC185" si="81">+BQ144</f>
        <v>507700</v>
      </c>
      <c r="BR185" s="605">
        <f t="shared" si="81"/>
        <v>18380</v>
      </c>
      <c r="BS185" s="605">
        <f t="shared" si="81"/>
        <v>21800</v>
      </c>
      <c r="BT185" s="606">
        <f t="shared" si="81"/>
        <v>14580</v>
      </c>
      <c r="BU185" s="607">
        <f t="shared" si="81"/>
        <v>9300</v>
      </c>
      <c r="BV185" s="605">
        <f t="shared" si="81"/>
        <v>15030</v>
      </c>
      <c r="BW185" s="605">
        <f t="shared" si="81"/>
        <v>17800</v>
      </c>
      <c r="BX185" s="605">
        <f t="shared" si="81"/>
        <v>83980</v>
      </c>
      <c r="BY185" s="605">
        <f t="shared" si="81"/>
        <v>22400</v>
      </c>
      <c r="BZ185" s="605">
        <f t="shared" si="81"/>
        <v>15380</v>
      </c>
      <c r="CA185" s="605">
        <f t="shared" si="81"/>
        <v>10700</v>
      </c>
      <c r="CB185" s="605">
        <f t="shared" si="81"/>
        <v>11880</v>
      </c>
      <c r="CC185" s="608">
        <f t="shared" si="81"/>
        <v>264760</v>
      </c>
      <c r="CD185" s="344"/>
    </row>
    <row r="186" spans="1:83" s="24" customFormat="1" ht="14.25" customHeight="1" thickBot="1" x14ac:dyDescent="0.45">
      <c r="A186" s="707" t="s">
        <v>836</v>
      </c>
      <c r="B186" s="708"/>
      <c r="C186" s="391">
        <f>+C$157</f>
        <v>992</v>
      </c>
      <c r="D186" s="391">
        <f t="shared" ref="D186:BO186" si="82">+D$157</f>
        <v>3042</v>
      </c>
      <c r="E186" s="391">
        <f t="shared" si="82"/>
        <v>4902</v>
      </c>
      <c r="F186" s="391">
        <f t="shared" si="82"/>
        <v>6762</v>
      </c>
      <c r="G186" s="391">
        <f t="shared" si="82"/>
        <v>9820</v>
      </c>
      <c r="H186" s="391">
        <f t="shared" si="82"/>
        <v>13229.897000000001</v>
      </c>
      <c r="I186" s="391">
        <f t="shared" si="82"/>
        <v>23750.28</v>
      </c>
      <c r="J186" s="391">
        <f t="shared" si="82"/>
        <v>28697.942999999999</v>
      </c>
      <c r="K186" s="391">
        <f t="shared" si="82"/>
        <v>44700.142999999996</v>
      </c>
      <c r="L186" s="391">
        <f t="shared" si="82"/>
        <v>48634.774000000005</v>
      </c>
      <c r="M186" s="631">
        <f t="shared" si="82"/>
        <v>87548.127999999997</v>
      </c>
      <c r="N186" s="392">
        <f t="shared" si="82"/>
        <v>33744.751999999979</v>
      </c>
      <c r="O186" s="392">
        <f t="shared" si="82"/>
        <v>44024.527000000002</v>
      </c>
      <c r="P186" s="392">
        <f t="shared" si="82"/>
        <v>56174.44</v>
      </c>
      <c r="Q186" s="392">
        <f t="shared" si="82"/>
        <v>65304.891000000003</v>
      </c>
      <c r="R186" s="392">
        <f t="shared" si="82"/>
        <v>111379.54499999998</v>
      </c>
      <c r="S186" s="392">
        <f t="shared" si="82"/>
        <v>161107.38500000001</v>
      </c>
      <c r="T186" s="392">
        <f t="shared" si="82"/>
        <v>176327.56099999999</v>
      </c>
      <c r="U186" s="392">
        <f t="shared" si="82"/>
        <v>30396.810999999987</v>
      </c>
      <c r="V186" s="394">
        <f t="shared" si="82"/>
        <v>66312.829000000027</v>
      </c>
      <c r="W186" s="391">
        <f t="shared" si="82"/>
        <v>89862.251000000047</v>
      </c>
      <c r="X186" s="391">
        <f t="shared" si="82"/>
        <v>145361.26400000008</v>
      </c>
      <c r="Y186" s="391">
        <f t="shared" si="82"/>
        <v>185703.88100000005</v>
      </c>
      <c r="Z186" s="391">
        <f t="shared" si="82"/>
        <v>174465.255</v>
      </c>
      <c r="AA186" s="391">
        <f t="shared" si="82"/>
        <v>194938.04700000002</v>
      </c>
      <c r="AB186" s="391">
        <f t="shared" si="82"/>
        <v>241722.10200000007</v>
      </c>
      <c r="AC186" s="391">
        <f t="shared" si="82"/>
        <v>289665.29200000013</v>
      </c>
      <c r="AD186" s="391">
        <f t="shared" si="82"/>
        <v>333675.51700000023</v>
      </c>
      <c r="AE186" s="391">
        <f t="shared" si="82"/>
        <v>370403.18000000017</v>
      </c>
      <c r="AF186" s="393">
        <f t="shared" si="82"/>
        <v>176737.71700000018</v>
      </c>
      <c r="AG186" s="631">
        <f t="shared" si="82"/>
        <v>226843.65100000007</v>
      </c>
      <c r="AH186" s="392">
        <f t="shared" si="82"/>
        <v>266928.94000000018</v>
      </c>
      <c r="AI186" s="392">
        <f t="shared" si="82"/>
        <v>299150.38400000008</v>
      </c>
      <c r="AJ186" s="392">
        <f t="shared" si="82"/>
        <v>351350.73200000008</v>
      </c>
      <c r="AK186" s="392">
        <f t="shared" si="82"/>
        <v>357775.50500000012</v>
      </c>
      <c r="AL186" s="392">
        <f t="shared" si="82"/>
        <v>347177.13800000004</v>
      </c>
      <c r="AM186" s="392">
        <f t="shared" si="82"/>
        <v>374727.53900000011</v>
      </c>
      <c r="AN186" s="392">
        <f t="shared" si="82"/>
        <v>374932.54399999999</v>
      </c>
      <c r="AO186" s="392">
        <f t="shared" si="82"/>
        <v>423625.47699999996</v>
      </c>
      <c r="AP186" s="394">
        <f t="shared" si="82"/>
        <v>480281.86599999992</v>
      </c>
      <c r="AQ186" s="391">
        <f t="shared" si="82"/>
        <v>533349.20699999994</v>
      </c>
      <c r="AR186" s="392">
        <f t="shared" si="82"/>
        <v>478312.97199999983</v>
      </c>
      <c r="AS186" s="392">
        <f t="shared" si="82"/>
        <v>395905.87199999974</v>
      </c>
      <c r="AT186" s="392">
        <f t="shared" si="82"/>
        <v>432250.0009999997</v>
      </c>
      <c r="AU186" s="392">
        <f t="shared" si="82"/>
        <v>410177.08899999969</v>
      </c>
      <c r="AV186" s="392">
        <f t="shared" si="82"/>
        <v>432454.73899999959</v>
      </c>
      <c r="AW186" s="392">
        <f t="shared" si="82"/>
        <v>179241.42699999968</v>
      </c>
      <c r="AX186" s="393">
        <f t="shared" si="82"/>
        <v>216790.27699999977</v>
      </c>
      <c r="AY186" s="395">
        <f t="shared" si="82"/>
        <v>248464.07199999969</v>
      </c>
      <c r="AZ186" s="393">
        <f t="shared" si="82"/>
        <v>294992.07199999969</v>
      </c>
      <c r="BA186" s="631">
        <f t="shared" si="82"/>
        <v>278150.07199999969</v>
      </c>
      <c r="BB186" s="392">
        <f t="shared" si="82"/>
        <v>322478.07199999969</v>
      </c>
      <c r="BC186" s="392">
        <f t="shared" si="82"/>
        <v>375186.07199999969</v>
      </c>
      <c r="BD186" s="392">
        <f t="shared" si="82"/>
        <v>427514.07199999969</v>
      </c>
      <c r="BE186" s="392">
        <f t="shared" si="82"/>
        <v>61022.071999999695</v>
      </c>
      <c r="BF186" s="392">
        <f t="shared" si="82"/>
        <v>76150.071999999695</v>
      </c>
      <c r="BG186" s="392">
        <f t="shared" si="82"/>
        <v>98458.071999999695</v>
      </c>
      <c r="BH186" s="392">
        <f t="shared" si="82"/>
        <v>114636.07199999969</v>
      </c>
      <c r="BI186" s="392">
        <f t="shared" si="82"/>
        <v>138644.07199999969</v>
      </c>
      <c r="BJ186" s="394">
        <f t="shared" si="82"/>
        <v>80772.071999999695</v>
      </c>
      <c r="BK186" s="391">
        <f t="shared" si="82"/>
        <v>131180.07199999969</v>
      </c>
      <c r="BL186" s="392">
        <f t="shared" si="82"/>
        <v>129108.07199999969</v>
      </c>
      <c r="BM186" s="392">
        <f t="shared" si="82"/>
        <v>184116.07199999969</v>
      </c>
      <c r="BN186" s="392">
        <f t="shared" si="82"/>
        <v>235944.07199999969</v>
      </c>
      <c r="BO186" s="392">
        <f t="shared" si="82"/>
        <v>276002.07199999969</v>
      </c>
      <c r="BP186" s="392">
        <f t="shared" ref="BP186:CC186" si="83">+BP$157</f>
        <v>325120.07199999969</v>
      </c>
      <c r="BQ186" s="392">
        <f t="shared" si="83"/>
        <v>33428.071999999695</v>
      </c>
      <c r="BR186" s="392">
        <f t="shared" si="83"/>
        <v>48056.071999999695</v>
      </c>
      <c r="BS186" s="392">
        <f t="shared" si="83"/>
        <v>59264.071999999695</v>
      </c>
      <c r="BT186" s="393">
        <f t="shared" si="83"/>
        <v>77692.071999999695</v>
      </c>
      <c r="BU186" s="631">
        <f t="shared" si="83"/>
        <v>101400.07199999969</v>
      </c>
      <c r="BV186" s="392">
        <f t="shared" si="83"/>
        <v>119378.07199999969</v>
      </c>
      <c r="BW186" s="392">
        <f t="shared" si="83"/>
        <v>165086.07199999969</v>
      </c>
      <c r="BX186" s="392">
        <f t="shared" si="83"/>
        <v>144614.07199999969</v>
      </c>
      <c r="BY186" s="392">
        <f t="shared" si="83"/>
        <v>185722.07199999969</v>
      </c>
      <c r="BZ186" s="392">
        <f t="shared" si="83"/>
        <v>233850.07199999969</v>
      </c>
      <c r="CA186" s="392">
        <f t="shared" si="83"/>
        <v>286658.07199999923</v>
      </c>
      <c r="CB186" s="392">
        <f t="shared" si="83"/>
        <v>338286.07199999923</v>
      </c>
      <c r="CC186" s="394">
        <f t="shared" si="83"/>
        <v>137034.07199999876</v>
      </c>
      <c r="CD186" s="344"/>
    </row>
    <row r="187" spans="1:83" ht="14.25" customHeight="1" x14ac:dyDescent="0.4">
      <c r="E187" s="396"/>
      <c r="W187" s="104">
        <f>+W186-W183</f>
        <v>23549.42200000002</v>
      </c>
    </row>
  </sheetData>
  <mergeCells count="176">
    <mergeCell ref="A16:B22"/>
    <mergeCell ref="CD16:CD23"/>
    <mergeCell ref="A24:B24"/>
    <mergeCell ref="A25:B26"/>
    <mergeCell ref="CD25:CD26"/>
    <mergeCell ref="A27:B30"/>
    <mergeCell ref="CD27:CD30"/>
    <mergeCell ref="A8:B8"/>
    <mergeCell ref="A9:B9"/>
    <mergeCell ref="A10:B10"/>
    <mergeCell ref="CD10:CD15"/>
    <mergeCell ref="A11:B11"/>
    <mergeCell ref="A12:B12"/>
    <mergeCell ref="A13:B13"/>
    <mergeCell ref="A14:B14"/>
    <mergeCell ref="A15:B15"/>
    <mergeCell ref="A40:B49"/>
    <mergeCell ref="CD40:CD49"/>
    <mergeCell ref="A50:B50"/>
    <mergeCell ref="A51:B52"/>
    <mergeCell ref="CD51:CD52"/>
    <mergeCell ref="A53:B54"/>
    <mergeCell ref="CD53:CD54"/>
    <mergeCell ref="A31:B32"/>
    <mergeCell ref="CD31:CD32"/>
    <mergeCell ref="A33:B37"/>
    <mergeCell ref="CD33:CD37"/>
    <mergeCell ref="A38:B39"/>
    <mergeCell ref="CD38:CD39"/>
    <mergeCell ref="A62:B62"/>
    <mergeCell ref="A63:B65"/>
    <mergeCell ref="CD63:CD65"/>
    <mergeCell ref="A66:B68"/>
    <mergeCell ref="CD66:CD68"/>
    <mergeCell ref="A69:B72"/>
    <mergeCell ref="CD69:CD72"/>
    <mergeCell ref="A55:B55"/>
    <mergeCell ref="A56:B56"/>
    <mergeCell ref="A57:B57"/>
    <mergeCell ref="A58:B58"/>
    <mergeCell ref="A59:B59"/>
    <mergeCell ref="A61:B61"/>
    <mergeCell ref="A78:B78"/>
    <mergeCell ref="A79:B79"/>
    <mergeCell ref="A80:B80"/>
    <mergeCell ref="A81:B81"/>
    <mergeCell ref="A82:B82"/>
    <mergeCell ref="A83:B83"/>
    <mergeCell ref="A73:B74"/>
    <mergeCell ref="CD73:CD74"/>
    <mergeCell ref="CE73:CE74"/>
    <mergeCell ref="A75:B75"/>
    <mergeCell ref="A76:B76"/>
    <mergeCell ref="A77:B77"/>
    <mergeCell ref="A90:B90"/>
    <mergeCell ref="A91:B91"/>
    <mergeCell ref="A92:B93"/>
    <mergeCell ref="CD92:CD93"/>
    <mergeCell ref="A94:B94"/>
    <mergeCell ref="A95:B95"/>
    <mergeCell ref="A84:B85"/>
    <mergeCell ref="CD84:CD85"/>
    <mergeCell ref="CE84:CE85"/>
    <mergeCell ref="A86:B86"/>
    <mergeCell ref="A87:B87"/>
    <mergeCell ref="A89:B89"/>
    <mergeCell ref="A101:B101"/>
    <mergeCell ref="A102:B102"/>
    <mergeCell ref="A103:B104"/>
    <mergeCell ref="CD103:CD104"/>
    <mergeCell ref="CE103:CE104"/>
    <mergeCell ref="A105:B105"/>
    <mergeCell ref="A96:B96"/>
    <mergeCell ref="A97:B97"/>
    <mergeCell ref="A98:B98"/>
    <mergeCell ref="A99:B100"/>
    <mergeCell ref="CD99:CD100"/>
    <mergeCell ref="CE99:CE100"/>
    <mergeCell ref="A113:B113"/>
    <mergeCell ref="A114:B115"/>
    <mergeCell ref="A116:B116"/>
    <mergeCell ref="A117:B117"/>
    <mergeCell ref="A118:B118"/>
    <mergeCell ref="A119:B119"/>
    <mergeCell ref="A106:B108"/>
    <mergeCell ref="CD106:CD108"/>
    <mergeCell ref="A109:B109"/>
    <mergeCell ref="A110:B111"/>
    <mergeCell ref="CD110:CD111"/>
    <mergeCell ref="A112:B112"/>
    <mergeCell ref="CE126:CE128"/>
    <mergeCell ref="A129:B130"/>
    <mergeCell ref="CD129:CD130"/>
    <mergeCell ref="CE129:CE130"/>
    <mergeCell ref="A120:B120"/>
    <mergeCell ref="A121:B122"/>
    <mergeCell ref="CD121:CD122"/>
    <mergeCell ref="CE121:CE122"/>
    <mergeCell ref="A123:B123"/>
    <mergeCell ref="A124:B124"/>
    <mergeCell ref="A131:B131"/>
    <mergeCell ref="A132:B132"/>
    <mergeCell ref="A133:B133"/>
    <mergeCell ref="A135:B135"/>
    <mergeCell ref="A136:B136"/>
    <mergeCell ref="A137:B137"/>
    <mergeCell ref="A125:B125"/>
    <mergeCell ref="A126:B128"/>
    <mergeCell ref="CD126:CD128"/>
    <mergeCell ref="A148:B148"/>
    <mergeCell ref="A149:B149"/>
    <mergeCell ref="A150:B150"/>
    <mergeCell ref="A151:B151"/>
    <mergeCell ref="A152:B152"/>
    <mergeCell ref="A153:B153"/>
    <mergeCell ref="A138:B140"/>
    <mergeCell ref="CD138:CD139"/>
    <mergeCell ref="A141:B141"/>
    <mergeCell ref="A142:B142"/>
    <mergeCell ref="A144:B144"/>
    <mergeCell ref="A146:B146"/>
    <mergeCell ref="P160:Q160"/>
    <mergeCell ref="T160:U160"/>
    <mergeCell ref="X160:Y160"/>
    <mergeCell ref="Z160:AA160"/>
    <mergeCell ref="A154:B154"/>
    <mergeCell ref="A155:B155"/>
    <mergeCell ref="A156:B156"/>
    <mergeCell ref="A157:B157"/>
    <mergeCell ref="A160:B160"/>
    <mergeCell ref="E160:F160"/>
    <mergeCell ref="BR160:BS160"/>
    <mergeCell ref="A161:A163"/>
    <mergeCell ref="A164:B164"/>
    <mergeCell ref="A166:B166"/>
    <mergeCell ref="E166:F166"/>
    <mergeCell ref="G166:H166"/>
    <mergeCell ref="N166:O166"/>
    <mergeCell ref="P166:Q166"/>
    <mergeCell ref="T166:U166"/>
    <mergeCell ref="X166:Y166"/>
    <mergeCell ref="AX160:AY160"/>
    <mergeCell ref="BB160:BC160"/>
    <mergeCell ref="BD160:BE160"/>
    <mergeCell ref="BH160:BI160"/>
    <mergeCell ref="BL160:BM160"/>
    <mergeCell ref="BN160:BO160"/>
    <mergeCell ref="AD160:AE160"/>
    <mergeCell ref="AH160:AI160"/>
    <mergeCell ref="AJ160:AK160"/>
    <mergeCell ref="AN160:AO160"/>
    <mergeCell ref="AR160:AS160"/>
    <mergeCell ref="AT160:AU160"/>
    <mergeCell ref="G160:H160"/>
    <mergeCell ref="N160:O160"/>
    <mergeCell ref="A184:B184"/>
    <mergeCell ref="A185:B185"/>
    <mergeCell ref="A186:B186"/>
    <mergeCell ref="BN166:BO166"/>
    <mergeCell ref="BR166:BS166"/>
    <mergeCell ref="A167:A169"/>
    <mergeCell ref="A170:B170"/>
    <mergeCell ref="A172:A180"/>
    <mergeCell ref="A183:B183"/>
    <mergeCell ref="AT166:AU166"/>
    <mergeCell ref="AX166:AY166"/>
    <mergeCell ref="BB166:BC166"/>
    <mergeCell ref="BD166:BE166"/>
    <mergeCell ref="BH166:BI166"/>
    <mergeCell ref="BL166:BM166"/>
    <mergeCell ref="Z166:AA166"/>
    <mergeCell ref="AD166:AE166"/>
    <mergeCell ref="AH166:AI166"/>
    <mergeCell ref="AJ166:AK166"/>
    <mergeCell ref="AN166:AO166"/>
    <mergeCell ref="AR166:AS166"/>
  </mergeCells>
  <phoneticPr fontId="1"/>
  <pageMargins left="0.39370078740157483" right="0.19685039370078741" top="0.78740157480314965" bottom="0.59055118110236227" header="0.39370078740157483" footer="0.39370078740157483"/>
  <pageSetup paperSize="8" scale="24" orientation="landscape" horizontalDpi="4294967292" verticalDpi="300" r:id="rId1"/>
  <headerFooter alignWithMargins="0">
    <oddHeader>&amp;L&amp;D&amp;R集計表.1</oddHeader>
    <oddFooter>&amp;C
&amp;Rみらいのグリーンハイツ研究会</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C6CD80-F7AF-44A5-886D-CD8BE475359D}">
  <dimension ref="A1:IV73"/>
  <sheetViews>
    <sheetView zoomScaleNormal="100" workbookViewId="0">
      <selection activeCell="U30" sqref="U30"/>
    </sheetView>
  </sheetViews>
  <sheetFormatPr defaultRowHeight="13.5" x14ac:dyDescent="0.15"/>
  <cols>
    <col min="1" max="1" width="8.125" style="3" customWidth="1"/>
    <col min="2" max="2" width="20.625" style="3" customWidth="1"/>
    <col min="3" max="35" width="6.75" style="3" customWidth="1"/>
    <col min="36" max="16384" width="9" style="3"/>
  </cols>
  <sheetData>
    <row r="1" spans="1:256" x14ac:dyDescent="0.15">
      <c r="A1" s="397"/>
    </row>
    <row r="2" spans="1:256" ht="14.25" customHeight="1" x14ac:dyDescent="0.15">
      <c r="A2" s="398"/>
      <c r="B2" s="5" t="s">
        <v>471</v>
      </c>
      <c r="C2" s="6">
        <v>1</v>
      </c>
      <c r="D2" s="6">
        <v>2</v>
      </c>
      <c r="E2" s="6">
        <v>3</v>
      </c>
      <c r="F2" s="6">
        <v>4</v>
      </c>
      <c r="G2" s="6">
        <v>5</v>
      </c>
      <c r="H2" s="6">
        <v>6</v>
      </c>
      <c r="I2" s="6">
        <v>7</v>
      </c>
      <c r="J2" s="6">
        <v>8</v>
      </c>
      <c r="K2" s="6">
        <v>9</v>
      </c>
      <c r="L2" s="6">
        <v>10</v>
      </c>
      <c r="M2" s="6">
        <v>11</v>
      </c>
      <c r="N2" s="6">
        <v>12</v>
      </c>
      <c r="O2" s="6">
        <v>13</v>
      </c>
      <c r="P2" s="6">
        <v>14</v>
      </c>
      <c r="Q2" s="6">
        <v>15</v>
      </c>
      <c r="R2" s="6">
        <v>16</v>
      </c>
      <c r="S2" s="6">
        <v>17</v>
      </c>
      <c r="T2" s="6">
        <v>18</v>
      </c>
      <c r="U2" s="6">
        <v>19</v>
      </c>
      <c r="V2" s="6">
        <v>20</v>
      </c>
      <c r="W2" s="6">
        <v>21</v>
      </c>
      <c r="X2" s="6">
        <v>22</v>
      </c>
      <c r="Y2" s="6">
        <v>23</v>
      </c>
      <c r="Z2" s="6">
        <v>24</v>
      </c>
      <c r="AA2" s="6">
        <v>25</v>
      </c>
      <c r="AB2" s="6">
        <v>26</v>
      </c>
      <c r="AC2" s="6">
        <v>27</v>
      </c>
      <c r="AD2" s="6">
        <v>28</v>
      </c>
      <c r="AE2" s="6">
        <v>29</v>
      </c>
      <c r="AF2" s="6">
        <v>30</v>
      </c>
      <c r="AG2" s="6">
        <v>31</v>
      </c>
      <c r="AH2" s="6">
        <v>32</v>
      </c>
      <c r="AI2" s="6">
        <v>33</v>
      </c>
    </row>
    <row r="3" spans="1:256" ht="14.25" customHeight="1" x14ac:dyDescent="0.15">
      <c r="A3" s="399"/>
      <c r="B3" s="7" t="s">
        <v>84</v>
      </c>
      <c r="C3" s="8">
        <v>2018</v>
      </c>
      <c r="D3" s="8">
        <v>2019</v>
      </c>
      <c r="E3" s="8">
        <v>2020</v>
      </c>
      <c r="F3" s="8">
        <v>2021</v>
      </c>
      <c r="G3" s="8">
        <v>2022</v>
      </c>
      <c r="H3" s="8">
        <v>2023</v>
      </c>
      <c r="I3" s="8">
        <v>2024</v>
      </c>
      <c r="J3" s="8">
        <v>2025</v>
      </c>
      <c r="K3" s="8">
        <v>2026</v>
      </c>
      <c r="L3" s="8">
        <v>2027</v>
      </c>
      <c r="M3" s="8">
        <v>2028</v>
      </c>
      <c r="N3" s="8">
        <v>2029</v>
      </c>
      <c r="O3" s="8">
        <v>2030</v>
      </c>
      <c r="P3" s="8">
        <v>2031</v>
      </c>
      <c r="Q3" s="8">
        <v>2032</v>
      </c>
      <c r="R3" s="8">
        <v>2033</v>
      </c>
      <c r="S3" s="8">
        <v>2034</v>
      </c>
      <c r="T3" s="8">
        <v>2035</v>
      </c>
      <c r="U3" s="8">
        <v>2036</v>
      </c>
      <c r="V3" s="8">
        <v>2037</v>
      </c>
      <c r="W3" s="9">
        <v>2038</v>
      </c>
      <c r="X3" s="10">
        <v>2039</v>
      </c>
      <c r="Y3" s="10">
        <v>2040</v>
      </c>
      <c r="Z3" s="10">
        <v>2041</v>
      </c>
      <c r="AA3" s="10">
        <v>2042</v>
      </c>
      <c r="AB3" s="10">
        <v>2043</v>
      </c>
      <c r="AC3" s="10">
        <v>2044</v>
      </c>
      <c r="AD3" s="10">
        <v>2045</v>
      </c>
      <c r="AE3" s="10">
        <v>2046</v>
      </c>
      <c r="AF3" s="10">
        <v>2047</v>
      </c>
      <c r="AG3" s="10">
        <v>2048</v>
      </c>
      <c r="AH3" s="10">
        <v>2049</v>
      </c>
      <c r="AI3" s="10">
        <v>2050</v>
      </c>
    </row>
    <row r="4" spans="1:256" ht="14.25" customHeight="1" x14ac:dyDescent="0.15">
      <c r="A4" s="400"/>
      <c r="B4" s="11" t="s">
        <v>86</v>
      </c>
      <c r="C4" s="8">
        <v>47</v>
      </c>
      <c r="D4" s="8">
        <v>48</v>
      </c>
      <c r="E4" s="8">
        <v>49</v>
      </c>
      <c r="F4" s="8">
        <v>50</v>
      </c>
      <c r="G4" s="8">
        <v>51</v>
      </c>
      <c r="H4" s="8">
        <v>52</v>
      </c>
      <c r="I4" s="8">
        <v>53</v>
      </c>
      <c r="J4" s="8">
        <v>54</v>
      </c>
      <c r="K4" s="8">
        <v>55</v>
      </c>
      <c r="L4" s="8">
        <v>56</v>
      </c>
      <c r="M4" s="8">
        <v>57</v>
      </c>
      <c r="N4" s="8">
        <v>58</v>
      </c>
      <c r="O4" s="8">
        <v>59</v>
      </c>
      <c r="P4" s="8">
        <v>60</v>
      </c>
      <c r="Q4" s="8">
        <v>61</v>
      </c>
      <c r="R4" s="8">
        <v>62</v>
      </c>
      <c r="S4" s="8">
        <v>63</v>
      </c>
      <c r="T4" s="8">
        <v>64</v>
      </c>
      <c r="U4" s="8">
        <v>65</v>
      </c>
      <c r="V4" s="8">
        <v>66</v>
      </c>
      <c r="W4" s="12">
        <v>67</v>
      </c>
      <c r="X4" s="10">
        <v>68</v>
      </c>
      <c r="Y4" s="10">
        <v>69</v>
      </c>
      <c r="Z4" s="10">
        <v>70</v>
      </c>
      <c r="AA4" s="10">
        <v>71</v>
      </c>
      <c r="AB4" s="10">
        <v>72</v>
      </c>
      <c r="AC4" s="10">
        <v>73</v>
      </c>
      <c r="AD4" s="10">
        <v>74</v>
      </c>
      <c r="AE4" s="10">
        <v>75</v>
      </c>
      <c r="AF4" s="10">
        <v>76</v>
      </c>
      <c r="AG4" s="10">
        <v>77</v>
      </c>
      <c r="AH4" s="10">
        <v>78</v>
      </c>
      <c r="AI4" s="10">
        <v>79</v>
      </c>
    </row>
    <row r="5" spans="1:256" x14ac:dyDescent="0.15">
      <c r="A5" s="401"/>
      <c r="B5" s="13" t="s">
        <v>491</v>
      </c>
      <c r="C5" s="13">
        <f>+長期計画表!AW146/1000</f>
        <v>2138.3548100000003</v>
      </c>
      <c r="D5" s="13">
        <f>+長期計画表!AX146/1000</f>
        <v>2163.65481</v>
      </c>
      <c r="E5" s="13">
        <f>+長期計画表!AY146/1000</f>
        <v>2197.2648100000001</v>
      </c>
      <c r="F5" s="13">
        <f>+長期計画表!AZ146/1000</f>
        <v>2214.2448100000001</v>
      </c>
      <c r="G5" s="13">
        <f>+長期計画表!BA146/1000</f>
        <v>2334.5948100000001</v>
      </c>
      <c r="H5" s="13">
        <f>+長期計画表!BB146/1000</f>
        <v>2353.7748099999999</v>
      </c>
      <c r="I5" s="13">
        <f>+長期計画表!BC146/1000</f>
        <v>2364.5748100000001</v>
      </c>
      <c r="J5" s="13">
        <f>+長期計画表!BD146/1000</f>
        <v>2375.7548099999999</v>
      </c>
      <c r="K5" s="13">
        <f>+長期計画表!BE146/1000</f>
        <v>2630.7548099999999</v>
      </c>
      <c r="L5" s="13">
        <f>+長期計画表!BF146/1000</f>
        <v>2648.63481</v>
      </c>
      <c r="M5" s="13">
        <f>+長期計画表!BG146/1000</f>
        <v>2659.3348099999998</v>
      </c>
      <c r="N5" s="13">
        <f>+長期計画表!BH146/1000</f>
        <v>2676.1648100000002</v>
      </c>
      <c r="O5" s="13">
        <f>+長期計画表!BI146/1000</f>
        <v>2685.1648100000002</v>
      </c>
      <c r="P5" s="13">
        <f>+長期計画表!BJ146/1000</f>
        <v>3108.5448099999999</v>
      </c>
      <c r="Q5" s="13">
        <f>+長期計画表!BK146/1000</f>
        <v>3121.6448100000002</v>
      </c>
      <c r="R5" s="13">
        <f>+長期計画表!BL146/1000</f>
        <v>3147.2248100000002</v>
      </c>
      <c r="S5" s="13">
        <f>+長期計画表!BM146/1000</f>
        <v>3155.7248100000002</v>
      </c>
      <c r="T5" s="13">
        <f>+長期計画表!BN146/1000</f>
        <v>3167.40481</v>
      </c>
      <c r="U5" s="13">
        <f>+長期計画表!BO146/1000</f>
        <v>3190.8548100000003</v>
      </c>
      <c r="V5" s="13">
        <f>+長期計画表!BP146/1000</f>
        <v>3205.2448100000001</v>
      </c>
      <c r="W5" s="13">
        <f>+長期計画表!BQ146/1000</f>
        <v>3462.94481</v>
      </c>
      <c r="X5" s="13">
        <f>+長期計画表!BR146/1000</f>
        <v>3481.3248100000001</v>
      </c>
      <c r="Y5" s="13">
        <f>+長期計画表!BS146/1000</f>
        <v>3503.1248100000003</v>
      </c>
      <c r="Z5" s="13">
        <f>+長期計画表!BT146/1000</f>
        <v>3517.7048100000002</v>
      </c>
      <c r="AA5" s="13">
        <f>+長期計画表!BU146/1000</f>
        <v>3527.0048099999999</v>
      </c>
      <c r="AB5" s="13">
        <f>+長期計画表!BV146/1000</f>
        <v>3542.0348100000001</v>
      </c>
      <c r="AC5" s="13">
        <f>+長期計画表!BW146/1000</f>
        <v>3559.8348099999998</v>
      </c>
      <c r="AD5" s="13">
        <f>+長期計画表!BX146/1000</f>
        <v>3643.8148099999999</v>
      </c>
      <c r="AE5" s="13">
        <f>+長期計画表!BY146/1000</f>
        <v>3666.2148099999999</v>
      </c>
      <c r="AF5" s="13">
        <f>+長期計画表!BZ146/1000</f>
        <v>3681.5948100000001</v>
      </c>
      <c r="AG5" s="13">
        <f>+長期計画表!CA146/1000</f>
        <v>3692.2948099999999</v>
      </c>
      <c r="AH5" s="13">
        <f>+長期計画表!CB146/1000</f>
        <v>3704.17481</v>
      </c>
      <c r="AI5" s="13">
        <f>+長期計画表!CC146/1000</f>
        <v>4218.9348100000007</v>
      </c>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row>
    <row r="6" spans="1:256" x14ac:dyDescent="0.15">
      <c r="A6" s="401"/>
      <c r="B6" s="14" t="s">
        <v>492</v>
      </c>
      <c r="C6" s="625">
        <f>+長期計画表!AW156/1000</f>
        <v>2317.5962369999997</v>
      </c>
      <c r="D6" s="625">
        <f>+長期計画表!AX156/1000</f>
        <v>2380.4450869999996</v>
      </c>
      <c r="E6" s="625">
        <f>+長期計画表!AY156/1000</f>
        <v>2445.7288819999999</v>
      </c>
      <c r="F6" s="625">
        <f>+長期計画表!AZ156/1000</f>
        <v>2509.2368819999997</v>
      </c>
      <c r="G6" s="625">
        <f>+長期計画表!BA156/1000</f>
        <v>2572.744882</v>
      </c>
      <c r="H6" s="625">
        <f>+長期計画表!BB156/1000</f>
        <v>2636.2528819999998</v>
      </c>
      <c r="I6" s="625">
        <f>+長期計画表!BC156/1000</f>
        <v>2699.7608819999996</v>
      </c>
      <c r="J6" s="625">
        <f>+長期計画表!BD156/1000</f>
        <v>2763.2688819999998</v>
      </c>
      <c r="K6" s="625">
        <f>+長期計画表!BE156/1000</f>
        <v>2826.7768819999997</v>
      </c>
      <c r="L6" s="625">
        <f>+長期計画表!BF156/1000</f>
        <v>2890.2848819999999</v>
      </c>
      <c r="M6" s="625">
        <f>+長期計画表!BG156/1000</f>
        <v>2953.7928819999997</v>
      </c>
      <c r="N6" s="625">
        <f>+長期計画表!BH156/1000</f>
        <v>3017.3008819999995</v>
      </c>
      <c r="O6" s="625">
        <f>+長期計画表!BI156/1000</f>
        <v>3080.8088819999998</v>
      </c>
      <c r="P6" s="625">
        <f>+長期計画表!BJ156/1000</f>
        <v>3144.3168819999996</v>
      </c>
      <c r="Q6" s="625">
        <f>+長期計画表!BK156/1000</f>
        <v>3207.8248819999999</v>
      </c>
      <c r="R6" s="625">
        <f>+長期計画表!BL156/1000</f>
        <v>3271.3328819999997</v>
      </c>
      <c r="S6" s="625">
        <f>+長期計画表!BM156/1000</f>
        <v>3334.840882</v>
      </c>
      <c r="T6" s="625">
        <f>+長期計画表!BN156/1000</f>
        <v>3398.3488819999998</v>
      </c>
      <c r="U6" s="625">
        <f>+長期計画表!BO156/1000</f>
        <v>3461.8568819999996</v>
      </c>
      <c r="V6" s="625">
        <f>+長期計画表!BP156/1000</f>
        <v>3525.3648819999999</v>
      </c>
      <c r="W6" s="625">
        <f>+長期計画表!BQ156/1000</f>
        <v>3588.8728819999997</v>
      </c>
      <c r="X6" s="625">
        <f>+長期計画表!BR156/1000</f>
        <v>3652.3808819999999</v>
      </c>
      <c r="Y6" s="625">
        <f>+長期計画表!BS156/1000</f>
        <v>3715.8888819999997</v>
      </c>
      <c r="Z6" s="625">
        <f>+長期計画表!BT156/1000</f>
        <v>3779.3968819999996</v>
      </c>
      <c r="AA6" s="625">
        <f>+長期計画表!BU156/1000</f>
        <v>3842.9048819999998</v>
      </c>
      <c r="AB6" s="625">
        <f>+長期計画表!BV156/1000</f>
        <v>3906.4128819999996</v>
      </c>
      <c r="AC6" s="625">
        <f>+長期計画表!BW156/1000</f>
        <v>3969.9208819999999</v>
      </c>
      <c r="AD6" s="625">
        <f>+長期計画表!BX156/1000</f>
        <v>4033.4288819999997</v>
      </c>
      <c r="AE6" s="625">
        <f>+長期計画表!BY156/1000</f>
        <v>4096.936882</v>
      </c>
      <c r="AF6" s="625">
        <f>+長期計画表!BZ156/1000</f>
        <v>4160.4448819999998</v>
      </c>
      <c r="AG6" s="625">
        <f>+長期計画表!CA156/1000</f>
        <v>4223.9528819999996</v>
      </c>
      <c r="AH6" s="625">
        <f>+長期計画表!CB156/1000</f>
        <v>4287.4608819999994</v>
      </c>
      <c r="AI6" s="625">
        <f>+長期計画表!CC156/1000</f>
        <v>4350.9688819999992</v>
      </c>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row>
    <row r="7" spans="1:256" x14ac:dyDescent="0.15">
      <c r="A7" s="397"/>
      <c r="B7" s="430" t="s">
        <v>558</v>
      </c>
      <c r="C7" s="431">
        <f>+C6-C5</f>
        <v>179.24142699999948</v>
      </c>
      <c r="D7" s="431">
        <f t="shared" ref="D7:AI7" si="0">+D6-D5</f>
        <v>216.79027699999961</v>
      </c>
      <c r="E7" s="431">
        <f t="shared" si="0"/>
        <v>248.46407199999976</v>
      </c>
      <c r="F7" s="431">
        <f t="shared" si="0"/>
        <v>294.99207199999955</v>
      </c>
      <c r="G7" s="431">
        <f t="shared" si="0"/>
        <v>238.15007199999991</v>
      </c>
      <c r="H7" s="431">
        <f t="shared" si="0"/>
        <v>282.47807199999988</v>
      </c>
      <c r="I7" s="431">
        <f t="shared" si="0"/>
        <v>335.18607199999951</v>
      </c>
      <c r="J7" s="431">
        <f t="shared" si="0"/>
        <v>387.51407199999994</v>
      </c>
      <c r="K7" s="431">
        <f t="shared" si="0"/>
        <v>196.02207199999975</v>
      </c>
      <c r="L7" s="431">
        <f t="shared" si="0"/>
        <v>241.65007199999991</v>
      </c>
      <c r="M7" s="431">
        <f t="shared" si="0"/>
        <v>294.4580719999999</v>
      </c>
      <c r="N7" s="431">
        <f t="shared" si="0"/>
        <v>341.13607199999933</v>
      </c>
      <c r="O7" s="431">
        <f t="shared" si="0"/>
        <v>395.6440719999996</v>
      </c>
      <c r="P7" s="431">
        <f t="shared" si="0"/>
        <v>35.772071999999753</v>
      </c>
      <c r="Q7" s="431">
        <f t="shared" si="0"/>
        <v>86.180071999999655</v>
      </c>
      <c r="R7" s="431">
        <f t="shared" si="0"/>
        <v>124.10807199999954</v>
      </c>
      <c r="S7" s="431">
        <f t="shared" si="0"/>
        <v>179.1160719999998</v>
      </c>
      <c r="T7" s="431">
        <f t="shared" si="0"/>
        <v>230.94407199999978</v>
      </c>
      <c r="U7" s="431">
        <f t="shared" si="0"/>
        <v>271.00207199999932</v>
      </c>
      <c r="V7" s="431">
        <f t="shared" si="0"/>
        <v>320.12007199999971</v>
      </c>
      <c r="W7" s="431">
        <f t="shared" si="0"/>
        <v>125.9280719999997</v>
      </c>
      <c r="X7" s="431">
        <f t="shared" si="0"/>
        <v>171.05607199999986</v>
      </c>
      <c r="Y7" s="431">
        <f t="shared" si="0"/>
        <v>212.76407199999949</v>
      </c>
      <c r="Z7" s="431">
        <f t="shared" si="0"/>
        <v>261.69207199999937</v>
      </c>
      <c r="AA7" s="431">
        <f t="shared" si="0"/>
        <v>315.90007199999991</v>
      </c>
      <c r="AB7" s="431">
        <f t="shared" si="0"/>
        <v>364.37807199999952</v>
      </c>
      <c r="AC7" s="431">
        <f t="shared" si="0"/>
        <v>410.08607200000006</v>
      </c>
      <c r="AD7" s="431">
        <f t="shared" si="0"/>
        <v>389.61407199999985</v>
      </c>
      <c r="AE7" s="431">
        <f t="shared" si="0"/>
        <v>430.72207200000003</v>
      </c>
      <c r="AF7" s="431">
        <f t="shared" si="0"/>
        <v>478.85007199999973</v>
      </c>
      <c r="AG7" s="431">
        <f t="shared" si="0"/>
        <v>531.65807199999972</v>
      </c>
      <c r="AH7" s="431">
        <f t="shared" si="0"/>
        <v>583.28607199999942</v>
      </c>
      <c r="AI7" s="431">
        <f t="shared" si="0"/>
        <v>132.03407199999856</v>
      </c>
    </row>
    <row r="46" spans="7:8" x14ac:dyDescent="0.15">
      <c r="G46" s="3" t="s">
        <v>472</v>
      </c>
      <c r="H46" s="3" t="s">
        <v>472</v>
      </c>
    </row>
    <row r="72" spans="2:34" x14ac:dyDescent="0.1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row>
    <row r="73" spans="2:34" x14ac:dyDescent="0.15">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row>
  </sheetData>
  <phoneticPr fontId="1"/>
  <pageMargins left="0.78740157480314965" right="0.28000000000000003" top="0.48" bottom="0.7" header="0.72" footer="0.51181102362204722"/>
  <pageSetup paperSize="9" orientation="landscape"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CFB05-12FF-42BE-8B70-9C322A3C9763}">
  <dimension ref="A1:IV71"/>
  <sheetViews>
    <sheetView zoomScaleNormal="100" workbookViewId="0">
      <selection activeCell="V38" sqref="V38"/>
    </sheetView>
  </sheetViews>
  <sheetFormatPr defaultRowHeight="13.5" x14ac:dyDescent="0.15"/>
  <cols>
    <col min="1" max="1" width="8.125" style="3" customWidth="1"/>
    <col min="2" max="2" width="20.625" style="3" customWidth="1"/>
    <col min="3" max="35" width="6.75" style="3" customWidth="1"/>
    <col min="36" max="16384" width="9" style="3"/>
  </cols>
  <sheetData>
    <row r="1" spans="1:256" x14ac:dyDescent="0.15">
      <c r="A1" s="397"/>
    </row>
    <row r="2" spans="1:256" ht="14.25" customHeight="1" x14ac:dyDescent="0.15">
      <c r="A2" s="399"/>
      <c r="B2" s="7" t="s">
        <v>84</v>
      </c>
      <c r="C2" s="8">
        <v>2018</v>
      </c>
      <c r="D2" s="8">
        <v>2019</v>
      </c>
      <c r="E2" s="8">
        <v>2020</v>
      </c>
      <c r="F2" s="8">
        <v>2021</v>
      </c>
      <c r="G2" s="8">
        <v>2022</v>
      </c>
      <c r="H2" s="8">
        <v>2023</v>
      </c>
      <c r="I2" s="8">
        <v>2024</v>
      </c>
      <c r="J2" s="8">
        <v>2025</v>
      </c>
      <c r="K2" s="8">
        <v>2026</v>
      </c>
      <c r="L2" s="8">
        <v>2027</v>
      </c>
      <c r="M2" s="8">
        <v>2028</v>
      </c>
      <c r="N2" s="8">
        <v>2029</v>
      </c>
      <c r="O2" s="8">
        <v>2030</v>
      </c>
      <c r="P2" s="8">
        <v>2031</v>
      </c>
      <c r="Q2" s="8">
        <v>2032</v>
      </c>
      <c r="R2" s="8">
        <v>2033</v>
      </c>
      <c r="S2" s="8">
        <v>2034</v>
      </c>
      <c r="T2" s="8">
        <v>2035</v>
      </c>
      <c r="U2" s="8">
        <v>2036</v>
      </c>
      <c r="V2" s="8">
        <v>2037</v>
      </c>
      <c r="W2" s="9">
        <v>2038</v>
      </c>
      <c r="X2" s="10">
        <v>2039</v>
      </c>
      <c r="Y2" s="10">
        <v>2040</v>
      </c>
      <c r="Z2" s="10">
        <v>2041</v>
      </c>
      <c r="AA2" s="10">
        <v>2042</v>
      </c>
      <c r="AB2" s="10">
        <v>2043</v>
      </c>
      <c r="AC2" s="10">
        <v>2044</v>
      </c>
      <c r="AD2" s="10">
        <v>2045</v>
      </c>
      <c r="AE2" s="10">
        <v>2046</v>
      </c>
      <c r="AF2" s="10">
        <v>2047</v>
      </c>
      <c r="AG2" s="10">
        <v>2048</v>
      </c>
      <c r="AH2" s="10">
        <v>2049</v>
      </c>
      <c r="AI2" s="10">
        <v>2050</v>
      </c>
    </row>
    <row r="3" spans="1:256" x14ac:dyDescent="0.15">
      <c r="A3" s="401"/>
      <c r="B3" s="13" t="s">
        <v>491</v>
      </c>
      <c r="C3" s="13">
        <f>+長期計画表!AW146/1000</f>
        <v>2138.3548100000003</v>
      </c>
      <c r="D3" s="13">
        <f>+長期計画表!AX146/1000</f>
        <v>2163.65481</v>
      </c>
      <c r="E3" s="13">
        <f>+長期計画表!AY146/1000</f>
        <v>2197.2648100000001</v>
      </c>
      <c r="F3" s="13">
        <f>+長期計画表!AZ146/1000</f>
        <v>2214.2448100000001</v>
      </c>
      <c r="G3" s="13">
        <f>+長期計画表!BA146/1000</f>
        <v>2334.5948100000001</v>
      </c>
      <c r="H3" s="13">
        <f>+長期計画表!BB146/1000</f>
        <v>2353.7748099999999</v>
      </c>
      <c r="I3" s="13">
        <f>+長期計画表!BC146/1000</f>
        <v>2364.5748100000001</v>
      </c>
      <c r="J3" s="13">
        <f>+長期計画表!BD146/1000</f>
        <v>2375.7548099999999</v>
      </c>
      <c r="K3" s="13">
        <f>+長期計画表!BE146/1000</f>
        <v>2630.7548099999999</v>
      </c>
      <c r="L3" s="13">
        <f>+長期計画表!BF146/1000</f>
        <v>2648.63481</v>
      </c>
      <c r="M3" s="13">
        <f>+長期計画表!BG146/1000</f>
        <v>2659.3348099999998</v>
      </c>
      <c r="N3" s="13">
        <f>+長期計画表!BH146/1000</f>
        <v>2676.1648100000002</v>
      </c>
      <c r="O3" s="13">
        <f>+長期計画表!BI146/1000</f>
        <v>2685.1648100000002</v>
      </c>
      <c r="P3" s="13">
        <f>+長期計画表!BJ146/1000</f>
        <v>3108.5448099999999</v>
      </c>
      <c r="Q3" s="13">
        <f>+長期計画表!BK146/1000</f>
        <v>3121.6448100000002</v>
      </c>
      <c r="R3" s="13">
        <f>+長期計画表!BL146/1000</f>
        <v>3147.2248100000002</v>
      </c>
      <c r="S3" s="13">
        <f>+長期計画表!BM146/1000</f>
        <v>3155.7248100000002</v>
      </c>
      <c r="T3" s="13">
        <f>+長期計画表!BN146/1000</f>
        <v>3167.40481</v>
      </c>
      <c r="U3" s="13">
        <f>+長期計画表!BO146/1000</f>
        <v>3190.8548100000003</v>
      </c>
      <c r="V3" s="13">
        <f>+長期計画表!BP146/1000</f>
        <v>3205.2448100000001</v>
      </c>
      <c r="W3" s="13">
        <f>+長期計画表!BQ146/1000</f>
        <v>3462.94481</v>
      </c>
      <c r="X3" s="13">
        <f>+長期計画表!BR146/1000</f>
        <v>3481.3248100000001</v>
      </c>
      <c r="Y3" s="13">
        <f>+長期計画表!BS146/1000</f>
        <v>3503.1248100000003</v>
      </c>
      <c r="Z3" s="13">
        <f>+長期計画表!BT146/1000</f>
        <v>3517.7048100000002</v>
      </c>
      <c r="AA3" s="13">
        <f>+長期計画表!BU146/1000</f>
        <v>3527.0048099999999</v>
      </c>
      <c r="AB3" s="13">
        <f>+長期計画表!BV146/1000</f>
        <v>3542.0348100000001</v>
      </c>
      <c r="AC3" s="13">
        <f>+長期計画表!BW146/1000</f>
        <v>3559.8348099999998</v>
      </c>
      <c r="AD3" s="13">
        <f>+長期計画表!BX146/1000</f>
        <v>3643.8148099999999</v>
      </c>
      <c r="AE3" s="13">
        <f>+長期計画表!BY146/1000</f>
        <v>3666.2148099999999</v>
      </c>
      <c r="AF3" s="13">
        <f>+長期計画表!BZ146/1000</f>
        <v>3681.5948100000001</v>
      </c>
      <c r="AG3" s="13">
        <f>+長期計画表!CA146/1000</f>
        <v>3692.2948099999999</v>
      </c>
      <c r="AH3" s="13">
        <f>+長期計画表!CB146/1000</f>
        <v>3704.17481</v>
      </c>
      <c r="AI3" s="13">
        <f>+長期計画表!CC146/1000</f>
        <v>4218.9348100000007</v>
      </c>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row>
    <row r="4" spans="1:256" x14ac:dyDescent="0.15">
      <c r="A4" s="401"/>
      <c r="B4" s="14" t="s">
        <v>492</v>
      </c>
      <c r="C4" s="625">
        <f>+長期計画表!AW156/1000</f>
        <v>2317.5962369999997</v>
      </c>
      <c r="D4" s="625">
        <f>+長期計画表!AX156/1000</f>
        <v>2380.4450869999996</v>
      </c>
      <c r="E4" s="625">
        <f>+長期計画表!AY156/1000</f>
        <v>2445.7288819999999</v>
      </c>
      <c r="F4" s="625">
        <f>+長期計画表!AZ156/1000</f>
        <v>2509.2368819999997</v>
      </c>
      <c r="G4" s="625">
        <f>+長期計画表!BA156/1000</f>
        <v>2572.744882</v>
      </c>
      <c r="H4" s="625">
        <f>+長期計画表!BB156/1000</f>
        <v>2636.2528819999998</v>
      </c>
      <c r="I4" s="625">
        <f>+長期計画表!BC156/1000</f>
        <v>2699.7608819999996</v>
      </c>
      <c r="J4" s="625">
        <f>+長期計画表!BD156/1000</f>
        <v>2763.2688819999998</v>
      </c>
      <c r="K4" s="625">
        <f>+長期計画表!BE156/1000</f>
        <v>2826.7768819999997</v>
      </c>
      <c r="L4" s="625">
        <f>+長期計画表!BF156/1000</f>
        <v>2890.2848819999999</v>
      </c>
      <c r="M4" s="625">
        <f>+長期計画表!BG156/1000</f>
        <v>2953.7928819999997</v>
      </c>
      <c r="N4" s="625">
        <f>+長期計画表!BH156/1000</f>
        <v>3017.3008819999995</v>
      </c>
      <c r="O4" s="625">
        <f>+長期計画表!BI156/1000</f>
        <v>3080.8088819999998</v>
      </c>
      <c r="P4" s="625">
        <f>+長期計画表!BJ156/1000</f>
        <v>3144.3168819999996</v>
      </c>
      <c r="Q4" s="625">
        <f>+長期計画表!BK156/1000</f>
        <v>3207.8248819999999</v>
      </c>
      <c r="R4" s="625">
        <f>+長期計画表!BL156/1000</f>
        <v>3271.3328819999997</v>
      </c>
      <c r="S4" s="625">
        <f>+長期計画表!BM156/1000</f>
        <v>3334.840882</v>
      </c>
      <c r="T4" s="625">
        <f>+長期計画表!BN156/1000</f>
        <v>3398.3488819999998</v>
      </c>
      <c r="U4" s="625">
        <f>+長期計画表!BO156/1000</f>
        <v>3461.8568819999996</v>
      </c>
      <c r="V4" s="625">
        <f>+長期計画表!BP156/1000</f>
        <v>3525.3648819999999</v>
      </c>
      <c r="W4" s="625">
        <f>+長期計画表!BQ156/1000</f>
        <v>3588.8728819999997</v>
      </c>
      <c r="X4" s="625">
        <f>+長期計画表!BR156/1000</f>
        <v>3652.3808819999999</v>
      </c>
      <c r="Y4" s="625">
        <f>+長期計画表!BS156/1000</f>
        <v>3715.8888819999997</v>
      </c>
      <c r="Z4" s="625">
        <f>+長期計画表!BT156/1000</f>
        <v>3779.3968819999996</v>
      </c>
      <c r="AA4" s="625">
        <f>+長期計画表!BU156/1000</f>
        <v>3842.9048819999998</v>
      </c>
      <c r="AB4" s="625">
        <f>+長期計画表!BV156/1000</f>
        <v>3906.4128819999996</v>
      </c>
      <c r="AC4" s="625">
        <f>+長期計画表!BW156/1000</f>
        <v>3969.9208819999999</v>
      </c>
      <c r="AD4" s="625">
        <f>+長期計画表!BX156/1000</f>
        <v>4033.4288819999997</v>
      </c>
      <c r="AE4" s="625">
        <f>+長期計画表!BY156/1000</f>
        <v>4096.936882</v>
      </c>
      <c r="AF4" s="625">
        <f>+長期計画表!BZ156/1000</f>
        <v>4160.4448819999998</v>
      </c>
      <c r="AG4" s="625">
        <f>+長期計画表!CA156/1000</f>
        <v>4223.9528819999996</v>
      </c>
      <c r="AH4" s="625">
        <f>+長期計画表!CB156/1000</f>
        <v>4287.4608819999994</v>
      </c>
      <c r="AI4" s="625">
        <f>+長期計画表!CC156/1000</f>
        <v>4350.9688819999992</v>
      </c>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row>
    <row r="5" spans="1:256" x14ac:dyDescent="0.15">
      <c r="A5" s="397"/>
      <c r="B5" s="430" t="s">
        <v>558</v>
      </c>
      <c r="C5" s="431">
        <f>+C4-C3</f>
        <v>179.24142699999948</v>
      </c>
      <c r="D5" s="431">
        <f t="shared" ref="D5:AI5" si="0">+D4-D3</f>
        <v>216.79027699999961</v>
      </c>
      <c r="E5" s="431">
        <f t="shared" si="0"/>
        <v>248.46407199999976</v>
      </c>
      <c r="F5" s="431">
        <f t="shared" si="0"/>
        <v>294.99207199999955</v>
      </c>
      <c r="G5" s="431">
        <f t="shared" si="0"/>
        <v>238.15007199999991</v>
      </c>
      <c r="H5" s="431">
        <f t="shared" si="0"/>
        <v>282.47807199999988</v>
      </c>
      <c r="I5" s="431">
        <f t="shared" si="0"/>
        <v>335.18607199999951</v>
      </c>
      <c r="J5" s="431">
        <f t="shared" si="0"/>
        <v>387.51407199999994</v>
      </c>
      <c r="K5" s="431">
        <f t="shared" si="0"/>
        <v>196.02207199999975</v>
      </c>
      <c r="L5" s="431">
        <f t="shared" si="0"/>
        <v>241.65007199999991</v>
      </c>
      <c r="M5" s="431">
        <f t="shared" si="0"/>
        <v>294.4580719999999</v>
      </c>
      <c r="N5" s="431">
        <f t="shared" si="0"/>
        <v>341.13607199999933</v>
      </c>
      <c r="O5" s="431">
        <f t="shared" si="0"/>
        <v>395.6440719999996</v>
      </c>
      <c r="P5" s="431">
        <f t="shared" si="0"/>
        <v>35.772071999999753</v>
      </c>
      <c r="Q5" s="431">
        <f t="shared" si="0"/>
        <v>86.180071999999655</v>
      </c>
      <c r="R5" s="431">
        <f t="shared" si="0"/>
        <v>124.10807199999954</v>
      </c>
      <c r="S5" s="431">
        <f t="shared" si="0"/>
        <v>179.1160719999998</v>
      </c>
      <c r="T5" s="431">
        <f t="shared" si="0"/>
        <v>230.94407199999978</v>
      </c>
      <c r="U5" s="431">
        <f t="shared" si="0"/>
        <v>271.00207199999932</v>
      </c>
      <c r="V5" s="431">
        <f t="shared" si="0"/>
        <v>320.12007199999971</v>
      </c>
      <c r="W5" s="431">
        <f t="shared" si="0"/>
        <v>125.9280719999997</v>
      </c>
      <c r="X5" s="431">
        <f t="shared" si="0"/>
        <v>171.05607199999986</v>
      </c>
      <c r="Y5" s="431">
        <f t="shared" si="0"/>
        <v>212.76407199999949</v>
      </c>
      <c r="Z5" s="431">
        <f t="shared" si="0"/>
        <v>261.69207199999937</v>
      </c>
      <c r="AA5" s="431">
        <f t="shared" si="0"/>
        <v>315.90007199999991</v>
      </c>
      <c r="AB5" s="431">
        <f t="shared" si="0"/>
        <v>364.37807199999952</v>
      </c>
      <c r="AC5" s="431">
        <f t="shared" si="0"/>
        <v>410.08607200000006</v>
      </c>
      <c r="AD5" s="431">
        <f t="shared" si="0"/>
        <v>389.61407199999985</v>
      </c>
      <c r="AE5" s="431">
        <f t="shared" si="0"/>
        <v>430.72207200000003</v>
      </c>
      <c r="AF5" s="431">
        <f t="shared" si="0"/>
        <v>478.85007199999973</v>
      </c>
      <c r="AG5" s="431">
        <f t="shared" si="0"/>
        <v>531.65807199999972</v>
      </c>
      <c r="AH5" s="431">
        <f t="shared" si="0"/>
        <v>583.28607199999942</v>
      </c>
      <c r="AI5" s="431">
        <f t="shared" si="0"/>
        <v>132.03407199999856</v>
      </c>
    </row>
    <row r="44" spans="7:8" x14ac:dyDescent="0.15">
      <c r="G44" s="3" t="s">
        <v>472</v>
      </c>
      <c r="H44" s="3" t="s">
        <v>472</v>
      </c>
    </row>
    <row r="70" spans="2:34" x14ac:dyDescent="0.15">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row>
    <row r="71" spans="2:34" x14ac:dyDescent="0.15">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row>
  </sheetData>
  <phoneticPr fontId="1"/>
  <pageMargins left="0.78740157480314965" right="0.28000000000000003" top="0.48" bottom="0.7" header="0.72" footer="0.51181102362204722"/>
  <pageSetup paperSize="9" orientation="landscape"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E645B-E758-406C-94DA-0F064C94E47C}">
  <dimension ref="A1:IV73"/>
  <sheetViews>
    <sheetView zoomScaleNormal="100" workbookViewId="0">
      <selection activeCell="T11" sqref="T11"/>
    </sheetView>
  </sheetViews>
  <sheetFormatPr defaultRowHeight="13.5" x14ac:dyDescent="0.15"/>
  <cols>
    <col min="1" max="1" width="8.125" style="3" customWidth="1"/>
    <col min="2" max="2" width="20.625" style="3" customWidth="1"/>
    <col min="3" max="35" width="6.75" style="3" customWidth="1"/>
    <col min="36" max="16384" width="9" style="3"/>
  </cols>
  <sheetData>
    <row r="1" spans="1:256" x14ac:dyDescent="0.15">
      <c r="A1" s="397"/>
    </row>
    <row r="2" spans="1:256" ht="14.25" customHeight="1" x14ac:dyDescent="0.15">
      <c r="A2" s="398"/>
      <c r="B2" s="5" t="s">
        <v>471</v>
      </c>
      <c r="C2" s="6">
        <v>1</v>
      </c>
      <c r="D2" s="6">
        <v>2</v>
      </c>
      <c r="E2" s="6">
        <v>3</v>
      </c>
      <c r="F2" s="6">
        <v>4</v>
      </c>
      <c r="G2" s="6">
        <v>5</v>
      </c>
      <c r="H2" s="6">
        <v>6</v>
      </c>
      <c r="I2" s="6">
        <v>7</v>
      </c>
      <c r="J2" s="6">
        <v>8</v>
      </c>
      <c r="K2" s="6">
        <v>9</v>
      </c>
      <c r="L2" s="6">
        <v>10</v>
      </c>
      <c r="M2" s="6">
        <v>11</v>
      </c>
      <c r="N2" s="6">
        <v>12</v>
      </c>
      <c r="O2" s="6">
        <v>13</v>
      </c>
      <c r="P2" s="6">
        <v>14</v>
      </c>
      <c r="Q2" s="6">
        <v>15</v>
      </c>
      <c r="R2" s="6">
        <v>16</v>
      </c>
      <c r="S2" s="6">
        <v>17</v>
      </c>
      <c r="T2" s="6">
        <v>18</v>
      </c>
      <c r="U2" s="6">
        <v>19</v>
      </c>
      <c r="V2" s="6">
        <v>20</v>
      </c>
      <c r="W2" s="6">
        <v>21</v>
      </c>
      <c r="X2" s="6">
        <v>22</v>
      </c>
      <c r="Y2" s="6">
        <v>23</v>
      </c>
      <c r="Z2" s="6">
        <v>24</v>
      </c>
      <c r="AA2" s="6">
        <v>25</v>
      </c>
      <c r="AB2" s="6">
        <v>26</v>
      </c>
      <c r="AC2" s="6">
        <v>27</v>
      </c>
      <c r="AD2" s="6">
        <v>28</v>
      </c>
      <c r="AE2" s="6">
        <v>29</v>
      </c>
      <c r="AF2" s="6">
        <v>30</v>
      </c>
      <c r="AG2" s="6">
        <v>31</v>
      </c>
      <c r="AH2" s="6">
        <v>32</v>
      </c>
      <c r="AI2" s="6">
        <v>33</v>
      </c>
    </row>
    <row r="3" spans="1:256" ht="14.25" customHeight="1" x14ac:dyDescent="0.15">
      <c r="A3" s="399"/>
      <c r="B3" s="7" t="s">
        <v>84</v>
      </c>
      <c r="C3" s="8">
        <v>2018</v>
      </c>
      <c r="D3" s="8">
        <v>2019</v>
      </c>
      <c r="E3" s="8">
        <v>2020</v>
      </c>
      <c r="F3" s="8">
        <v>2021</v>
      </c>
      <c r="G3" s="8">
        <v>2022</v>
      </c>
      <c r="H3" s="8">
        <v>2023</v>
      </c>
      <c r="I3" s="8">
        <v>2024</v>
      </c>
      <c r="J3" s="8">
        <v>2025</v>
      </c>
      <c r="K3" s="8">
        <v>2026</v>
      </c>
      <c r="L3" s="8">
        <v>2027</v>
      </c>
      <c r="M3" s="8">
        <v>2028</v>
      </c>
      <c r="N3" s="8">
        <v>2029</v>
      </c>
      <c r="O3" s="8">
        <v>2030</v>
      </c>
      <c r="P3" s="8">
        <v>2031</v>
      </c>
      <c r="Q3" s="8">
        <v>2032</v>
      </c>
      <c r="R3" s="8">
        <v>2033</v>
      </c>
      <c r="S3" s="8">
        <v>2034</v>
      </c>
      <c r="T3" s="8">
        <v>2035</v>
      </c>
      <c r="U3" s="8">
        <v>2036</v>
      </c>
      <c r="V3" s="8">
        <v>2037</v>
      </c>
      <c r="W3" s="9">
        <v>2038</v>
      </c>
      <c r="X3" s="10">
        <v>2039</v>
      </c>
      <c r="Y3" s="10">
        <v>2040</v>
      </c>
      <c r="Z3" s="10">
        <v>2041</v>
      </c>
      <c r="AA3" s="10">
        <v>2042</v>
      </c>
      <c r="AB3" s="10">
        <v>2043</v>
      </c>
      <c r="AC3" s="10">
        <v>2044</v>
      </c>
      <c r="AD3" s="10">
        <v>2045</v>
      </c>
      <c r="AE3" s="10">
        <v>2046</v>
      </c>
      <c r="AF3" s="10">
        <v>2047</v>
      </c>
      <c r="AG3" s="10">
        <v>2048</v>
      </c>
      <c r="AH3" s="10">
        <v>2049</v>
      </c>
      <c r="AI3" s="10">
        <v>2050</v>
      </c>
    </row>
    <row r="4" spans="1:256" ht="14.25" customHeight="1" x14ac:dyDescent="0.15">
      <c r="A4" s="400"/>
      <c r="B4" s="11" t="s">
        <v>86</v>
      </c>
      <c r="C4" s="8">
        <v>47</v>
      </c>
      <c r="D4" s="8">
        <v>48</v>
      </c>
      <c r="E4" s="8">
        <v>49</v>
      </c>
      <c r="F4" s="8">
        <v>50</v>
      </c>
      <c r="G4" s="8">
        <v>51</v>
      </c>
      <c r="H4" s="8">
        <v>52</v>
      </c>
      <c r="I4" s="8">
        <v>53</v>
      </c>
      <c r="J4" s="8">
        <v>54</v>
      </c>
      <c r="K4" s="8">
        <v>55</v>
      </c>
      <c r="L4" s="8">
        <v>56</v>
      </c>
      <c r="M4" s="8">
        <v>57</v>
      </c>
      <c r="N4" s="8">
        <v>58</v>
      </c>
      <c r="O4" s="8">
        <v>59</v>
      </c>
      <c r="P4" s="8">
        <v>60</v>
      </c>
      <c r="Q4" s="8">
        <v>61</v>
      </c>
      <c r="R4" s="8">
        <v>62</v>
      </c>
      <c r="S4" s="8">
        <v>63</v>
      </c>
      <c r="T4" s="8">
        <v>64</v>
      </c>
      <c r="U4" s="8">
        <v>65</v>
      </c>
      <c r="V4" s="8">
        <v>66</v>
      </c>
      <c r="W4" s="12">
        <v>67</v>
      </c>
      <c r="X4" s="10">
        <v>68</v>
      </c>
      <c r="Y4" s="10">
        <v>69</v>
      </c>
      <c r="Z4" s="10">
        <v>70</v>
      </c>
      <c r="AA4" s="10">
        <v>71</v>
      </c>
      <c r="AB4" s="10">
        <v>72</v>
      </c>
      <c r="AC4" s="10">
        <v>73</v>
      </c>
      <c r="AD4" s="10">
        <v>74</v>
      </c>
      <c r="AE4" s="10">
        <v>75</v>
      </c>
      <c r="AF4" s="10">
        <v>76</v>
      </c>
      <c r="AG4" s="10">
        <v>77</v>
      </c>
      <c r="AH4" s="10">
        <v>78</v>
      </c>
      <c r="AI4" s="10">
        <v>79</v>
      </c>
    </row>
    <row r="5" spans="1:256" x14ac:dyDescent="0.15">
      <c r="A5" s="401"/>
      <c r="B5" s="13" t="s">
        <v>491</v>
      </c>
      <c r="C5" s="13">
        <f>+長期計画表サッシ更新前倒!AW146/1000</f>
        <v>2138.3548100000003</v>
      </c>
      <c r="D5" s="13">
        <f>+長期計画表サッシ更新前倒!AX146/1000</f>
        <v>2163.65481</v>
      </c>
      <c r="E5" s="13">
        <f>+長期計画表サッシ更新前倒!AY146/1000</f>
        <v>2197.2648100000001</v>
      </c>
      <c r="F5" s="13">
        <f>+長期計画表サッシ更新前倒!AZ146/1000</f>
        <v>2214.2448100000001</v>
      </c>
      <c r="G5" s="13">
        <f>+長期計画表サッシ更新前倒!BA146/1000</f>
        <v>2334.5948100000001</v>
      </c>
      <c r="H5" s="13">
        <f>+長期計画表サッシ更新前倒!BB146/1000</f>
        <v>2353.7748099999999</v>
      </c>
      <c r="I5" s="13">
        <f>+長期計画表サッシ更新前倒!BC146/1000</f>
        <v>2364.5748100000001</v>
      </c>
      <c r="J5" s="13">
        <f>+長期計画表サッシ更新前倒!BD146/1000</f>
        <v>2375.7548099999999</v>
      </c>
      <c r="K5" s="13">
        <f>+長期計画表サッシ更新前倒!BE146/1000</f>
        <v>2958.2548099999999</v>
      </c>
      <c r="L5" s="13">
        <f>+長期計画表サッシ更新前倒!BF146/1000</f>
        <v>2976.13481</v>
      </c>
      <c r="M5" s="13">
        <f>+長期計画表サッシ更新前倒!BG146/1000</f>
        <v>2986.8348099999998</v>
      </c>
      <c r="N5" s="13">
        <f>+長期計画表サッシ更新前倒!BH146/1000</f>
        <v>3003.6648100000002</v>
      </c>
      <c r="O5" s="13">
        <f>+長期計画表サッシ更新前倒!BI146/1000</f>
        <v>3012.6648100000002</v>
      </c>
      <c r="P5" s="13">
        <f>+長期計画表サッシ更新前倒!BJ146/1000</f>
        <v>3103.5448099999999</v>
      </c>
      <c r="Q5" s="13">
        <f>+長期計画表サッシ更新前倒!BK146/1000</f>
        <v>3116.6448100000002</v>
      </c>
      <c r="R5" s="13">
        <f>+長期計画表サッシ更新前倒!BL146/1000</f>
        <v>3142.2248100000002</v>
      </c>
      <c r="S5" s="13">
        <f>+長期計画表サッシ更新前倒!BM146/1000</f>
        <v>3150.7248100000002</v>
      </c>
      <c r="T5" s="13">
        <f>+長期計画表サッシ更新前倒!BN146/1000</f>
        <v>3162.40481</v>
      </c>
      <c r="U5" s="13">
        <f>+長期計画表サッシ更新前倒!BO146/1000</f>
        <v>3185.8548100000003</v>
      </c>
      <c r="V5" s="13">
        <f>+長期計画表サッシ更新前倒!BP146/1000</f>
        <v>3200.2448100000001</v>
      </c>
      <c r="W5" s="13">
        <f>+長期計画表サッシ更新前倒!BQ146/1000</f>
        <v>3457.94481</v>
      </c>
      <c r="X5" s="13">
        <f>+長期計画表サッシ更新前倒!BR146/1000</f>
        <v>3476.3248100000001</v>
      </c>
      <c r="Y5" s="13">
        <f>+長期計画表サッシ更新前倒!BS146/1000</f>
        <v>3498.1248100000003</v>
      </c>
      <c r="Z5" s="13">
        <f>+長期計画表サッシ更新前倒!BT146/1000</f>
        <v>3512.7048100000002</v>
      </c>
      <c r="AA5" s="13">
        <f>+長期計画表サッシ更新前倒!BU146/1000</f>
        <v>3522.0048099999999</v>
      </c>
      <c r="AB5" s="13">
        <f>+長期計画表サッシ更新前倒!BV146/1000</f>
        <v>3537.0348100000001</v>
      </c>
      <c r="AC5" s="13">
        <f>+長期計画表サッシ更新前倒!BW146/1000</f>
        <v>3554.8348099999998</v>
      </c>
      <c r="AD5" s="13">
        <f>+長期計画表サッシ更新前倒!BX146/1000</f>
        <v>3638.8148099999999</v>
      </c>
      <c r="AE5" s="13">
        <f>+長期計画表サッシ更新前倒!BY146/1000</f>
        <v>3661.2148099999999</v>
      </c>
      <c r="AF5" s="13">
        <f>+長期計画表サッシ更新前倒!BZ146/1000</f>
        <v>3676.5948100000001</v>
      </c>
      <c r="AG5" s="13">
        <f>+長期計画表サッシ更新前倒!CA146/1000</f>
        <v>3687.2948099999999</v>
      </c>
      <c r="AH5" s="13">
        <f>+長期計画表サッシ更新前倒!CB146/1000</f>
        <v>3699.17481</v>
      </c>
      <c r="AI5" s="13">
        <f>+長期計画表サッシ更新前倒!CC146/1000</f>
        <v>4213.9348100000007</v>
      </c>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row>
    <row r="6" spans="1:256" x14ac:dyDescent="0.15">
      <c r="A6" s="401"/>
      <c r="B6" s="14" t="s">
        <v>492</v>
      </c>
      <c r="C6" s="625">
        <f>+長期計画表サッシ更新前倒!AW156/1000</f>
        <v>2317.5962369999997</v>
      </c>
      <c r="D6" s="625">
        <f>+長期計画表サッシ更新前倒!AX156/1000</f>
        <v>2380.4450869999996</v>
      </c>
      <c r="E6" s="625">
        <f>+長期計画表サッシ更新前倒!AY156/1000</f>
        <v>2445.7288819999999</v>
      </c>
      <c r="F6" s="625">
        <f>+長期計画表サッシ更新前倒!AZ156/1000</f>
        <v>2509.2368819999997</v>
      </c>
      <c r="G6" s="625">
        <f>+長期計画表サッシ更新前倒!BA156/1000</f>
        <v>2572.744882</v>
      </c>
      <c r="H6" s="625">
        <f>+長期計画表サッシ更新前倒!BB156/1000</f>
        <v>2636.2528819999998</v>
      </c>
      <c r="I6" s="625">
        <f>+長期計画表サッシ更新前倒!BC156/1000</f>
        <v>2699.7608819999996</v>
      </c>
      <c r="J6" s="625">
        <f>+長期計画表サッシ更新前倒!BD156/1000</f>
        <v>2763.2688819999998</v>
      </c>
      <c r="K6" s="625">
        <f>+長期計画表サッシ更新前倒!BE156/1000</f>
        <v>2979.2768819999997</v>
      </c>
      <c r="L6" s="625">
        <f>+長期計画表サッシ更新前倒!BF156/1000</f>
        <v>3012.2848819999999</v>
      </c>
      <c r="M6" s="625">
        <f>+長期計画表サッシ更新前倒!BG156/1000</f>
        <v>3045.2928819999997</v>
      </c>
      <c r="N6" s="625">
        <f>+長期計画表サッシ更新前倒!BH156/1000</f>
        <v>3078.3008819999995</v>
      </c>
      <c r="O6" s="625">
        <f>+長期計画表サッシ更新前倒!BI156/1000</f>
        <v>3111.3088819999998</v>
      </c>
      <c r="P6" s="625">
        <f>+長期計画表サッシ更新前倒!BJ156/1000</f>
        <v>3144.3168819999996</v>
      </c>
      <c r="Q6" s="625">
        <f>+長期計画表サッシ更新前倒!BK156/1000</f>
        <v>3207.8248819999999</v>
      </c>
      <c r="R6" s="625">
        <f>+長期計画表サッシ更新前倒!BL156/1000</f>
        <v>3271.3328819999997</v>
      </c>
      <c r="S6" s="625">
        <f>+長期計画表サッシ更新前倒!BM156/1000</f>
        <v>3334.840882</v>
      </c>
      <c r="T6" s="625">
        <f>+長期計画表サッシ更新前倒!BN156/1000</f>
        <v>3398.3488819999998</v>
      </c>
      <c r="U6" s="625">
        <f>+長期計画表サッシ更新前倒!BO156/1000</f>
        <v>3461.8568819999996</v>
      </c>
      <c r="V6" s="625">
        <f>+長期計画表サッシ更新前倒!BP156/1000</f>
        <v>3525.3648819999999</v>
      </c>
      <c r="W6" s="625">
        <f>+長期計画表サッシ更新前倒!BQ156/1000</f>
        <v>3588.8728819999997</v>
      </c>
      <c r="X6" s="625">
        <f>+長期計画表サッシ更新前倒!BR156/1000</f>
        <v>3652.3808819999999</v>
      </c>
      <c r="Y6" s="625">
        <f>+長期計画表サッシ更新前倒!BS156/1000</f>
        <v>3715.8888819999997</v>
      </c>
      <c r="Z6" s="625">
        <f>+長期計画表サッシ更新前倒!BT156/1000</f>
        <v>3779.3968819999996</v>
      </c>
      <c r="AA6" s="625">
        <f>+長期計画表サッシ更新前倒!BU156/1000</f>
        <v>3842.9048819999998</v>
      </c>
      <c r="AB6" s="625">
        <f>+長期計画表サッシ更新前倒!BV156/1000</f>
        <v>3906.4128819999996</v>
      </c>
      <c r="AC6" s="625">
        <f>+長期計画表サッシ更新前倒!BW156/1000</f>
        <v>3969.9208819999999</v>
      </c>
      <c r="AD6" s="625">
        <f>+長期計画表サッシ更新前倒!BX156/1000</f>
        <v>4033.4288819999997</v>
      </c>
      <c r="AE6" s="625">
        <f>+長期計画表サッシ更新前倒!BY156/1000</f>
        <v>4096.936882</v>
      </c>
      <c r="AF6" s="625">
        <f>+長期計画表サッシ更新前倒!BZ156/1000</f>
        <v>4160.4448819999998</v>
      </c>
      <c r="AG6" s="625">
        <f>+長期計画表サッシ更新前倒!CA156/1000</f>
        <v>4223.9528819999996</v>
      </c>
      <c r="AH6" s="625">
        <f>+長期計画表サッシ更新前倒!CB156/1000</f>
        <v>4287.4608819999994</v>
      </c>
      <c r="AI6" s="625">
        <f>+長期計画表サッシ更新前倒!CC156/1000</f>
        <v>4350.9688819999992</v>
      </c>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row>
    <row r="7" spans="1:256" x14ac:dyDescent="0.15">
      <c r="A7" s="397"/>
      <c r="B7" s="430" t="s">
        <v>558</v>
      </c>
      <c r="C7" s="431">
        <f>+C6-C5</f>
        <v>179.24142699999948</v>
      </c>
      <c r="D7" s="431">
        <f t="shared" ref="D7:AI7" si="0">+D6-D5</f>
        <v>216.79027699999961</v>
      </c>
      <c r="E7" s="431">
        <f t="shared" si="0"/>
        <v>248.46407199999976</v>
      </c>
      <c r="F7" s="431">
        <f t="shared" si="0"/>
        <v>294.99207199999955</v>
      </c>
      <c r="G7" s="431">
        <f t="shared" si="0"/>
        <v>238.15007199999991</v>
      </c>
      <c r="H7" s="431">
        <f t="shared" si="0"/>
        <v>282.47807199999988</v>
      </c>
      <c r="I7" s="431">
        <f t="shared" si="0"/>
        <v>335.18607199999951</v>
      </c>
      <c r="J7" s="431">
        <f t="shared" si="0"/>
        <v>387.51407199999994</v>
      </c>
      <c r="K7" s="431">
        <f t="shared" si="0"/>
        <v>21.022071999999753</v>
      </c>
      <c r="L7" s="431">
        <f t="shared" si="0"/>
        <v>36.150071999999909</v>
      </c>
      <c r="M7" s="431">
        <f t="shared" si="0"/>
        <v>58.458071999999902</v>
      </c>
      <c r="N7" s="431">
        <f t="shared" si="0"/>
        <v>74.636071999999331</v>
      </c>
      <c r="O7" s="431">
        <f t="shared" si="0"/>
        <v>98.644071999999596</v>
      </c>
      <c r="P7" s="431">
        <f t="shared" si="0"/>
        <v>40.772071999999753</v>
      </c>
      <c r="Q7" s="431">
        <f t="shared" si="0"/>
        <v>91.180071999999655</v>
      </c>
      <c r="R7" s="431">
        <f t="shared" si="0"/>
        <v>129.10807199999954</v>
      </c>
      <c r="S7" s="431">
        <f t="shared" si="0"/>
        <v>184.1160719999998</v>
      </c>
      <c r="T7" s="431">
        <f t="shared" si="0"/>
        <v>235.94407199999978</v>
      </c>
      <c r="U7" s="431">
        <f t="shared" si="0"/>
        <v>276.00207199999932</v>
      </c>
      <c r="V7" s="431">
        <f t="shared" si="0"/>
        <v>325.12007199999971</v>
      </c>
      <c r="W7" s="431">
        <f t="shared" si="0"/>
        <v>130.9280719999997</v>
      </c>
      <c r="X7" s="431">
        <f t="shared" si="0"/>
        <v>176.05607199999986</v>
      </c>
      <c r="Y7" s="431">
        <f t="shared" si="0"/>
        <v>217.76407199999949</v>
      </c>
      <c r="Z7" s="431">
        <f t="shared" si="0"/>
        <v>266.69207199999937</v>
      </c>
      <c r="AA7" s="431">
        <f t="shared" si="0"/>
        <v>320.90007199999991</v>
      </c>
      <c r="AB7" s="431">
        <f t="shared" si="0"/>
        <v>369.37807199999952</v>
      </c>
      <c r="AC7" s="431">
        <f t="shared" si="0"/>
        <v>415.08607200000006</v>
      </c>
      <c r="AD7" s="431">
        <f t="shared" si="0"/>
        <v>394.61407199999985</v>
      </c>
      <c r="AE7" s="431">
        <f t="shared" si="0"/>
        <v>435.72207200000003</v>
      </c>
      <c r="AF7" s="431">
        <f t="shared" si="0"/>
        <v>483.85007199999973</v>
      </c>
      <c r="AG7" s="431">
        <f t="shared" si="0"/>
        <v>536.65807199999972</v>
      </c>
      <c r="AH7" s="431">
        <f t="shared" si="0"/>
        <v>588.28607199999942</v>
      </c>
      <c r="AI7" s="431">
        <f t="shared" si="0"/>
        <v>137.03407199999856</v>
      </c>
    </row>
    <row r="46" spans="7:8" x14ac:dyDescent="0.15">
      <c r="G46" s="3" t="s">
        <v>472</v>
      </c>
      <c r="H46" s="3" t="s">
        <v>472</v>
      </c>
    </row>
    <row r="72" spans="2:34" x14ac:dyDescent="0.1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row>
    <row r="73" spans="2:34" x14ac:dyDescent="0.15">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row>
  </sheetData>
  <phoneticPr fontId="1"/>
  <pageMargins left="0.78740157480314965" right="0.28000000000000003" top="0.48" bottom="0.7" header="0.72" footer="0.51181102362204722"/>
  <pageSetup paperSize="9" orientation="landscape"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88AEED-12FB-4EF1-BD5B-ED517A0593CD}">
  <dimension ref="A1:IV71"/>
  <sheetViews>
    <sheetView zoomScaleNormal="100" workbookViewId="0">
      <selection activeCell="I4" sqref="I4"/>
    </sheetView>
  </sheetViews>
  <sheetFormatPr defaultRowHeight="13.5" x14ac:dyDescent="0.15"/>
  <cols>
    <col min="1" max="1" width="8.125" style="3" customWidth="1"/>
    <col min="2" max="2" width="20.625" style="3" customWidth="1"/>
    <col min="3" max="35" width="6.75" style="3" customWidth="1"/>
    <col min="36" max="16384" width="9" style="3"/>
  </cols>
  <sheetData>
    <row r="1" spans="1:256" x14ac:dyDescent="0.15">
      <c r="A1" s="397"/>
    </row>
    <row r="2" spans="1:256" ht="14.25" customHeight="1" x14ac:dyDescent="0.15">
      <c r="A2" s="399"/>
      <c r="B2" s="7" t="s">
        <v>84</v>
      </c>
      <c r="C2" s="8">
        <v>2018</v>
      </c>
      <c r="D2" s="8">
        <v>2019</v>
      </c>
      <c r="E2" s="8">
        <v>2020</v>
      </c>
      <c r="F2" s="8">
        <v>2021</v>
      </c>
      <c r="G2" s="8">
        <v>2022</v>
      </c>
      <c r="H2" s="8">
        <v>2023</v>
      </c>
      <c r="I2" s="8">
        <v>2024</v>
      </c>
      <c r="J2" s="8">
        <v>2025</v>
      </c>
      <c r="K2" s="8">
        <v>2026</v>
      </c>
      <c r="L2" s="8">
        <v>2027</v>
      </c>
      <c r="M2" s="8">
        <v>2028</v>
      </c>
      <c r="N2" s="8">
        <v>2029</v>
      </c>
      <c r="O2" s="8">
        <v>2030</v>
      </c>
      <c r="P2" s="8">
        <v>2031</v>
      </c>
      <c r="Q2" s="8">
        <v>2032</v>
      </c>
      <c r="R2" s="8">
        <v>2033</v>
      </c>
      <c r="S2" s="8">
        <v>2034</v>
      </c>
      <c r="T2" s="8">
        <v>2035</v>
      </c>
      <c r="U2" s="8">
        <v>2036</v>
      </c>
      <c r="V2" s="8">
        <v>2037</v>
      </c>
      <c r="W2" s="9">
        <v>2038</v>
      </c>
      <c r="X2" s="10">
        <v>2039</v>
      </c>
      <c r="Y2" s="10">
        <v>2040</v>
      </c>
      <c r="Z2" s="10">
        <v>2041</v>
      </c>
      <c r="AA2" s="10">
        <v>2042</v>
      </c>
      <c r="AB2" s="10">
        <v>2043</v>
      </c>
      <c r="AC2" s="10">
        <v>2044</v>
      </c>
      <c r="AD2" s="10">
        <v>2045</v>
      </c>
      <c r="AE2" s="10">
        <v>2046</v>
      </c>
      <c r="AF2" s="10">
        <v>2047</v>
      </c>
      <c r="AG2" s="10">
        <v>2048</v>
      </c>
      <c r="AH2" s="10">
        <v>2049</v>
      </c>
      <c r="AI2" s="10">
        <v>2050</v>
      </c>
    </row>
    <row r="3" spans="1:256" x14ac:dyDescent="0.15">
      <c r="A3" s="401"/>
      <c r="B3" s="13" t="s">
        <v>491</v>
      </c>
      <c r="C3" s="13">
        <f>+長期計画表サッシ更新前倒!AW146/1000</f>
        <v>2138.3548100000003</v>
      </c>
      <c r="D3" s="13">
        <f>+長期計画表サッシ更新前倒!AX146/1000</f>
        <v>2163.65481</v>
      </c>
      <c r="E3" s="13">
        <f>+長期計画表サッシ更新前倒!AY146/1000</f>
        <v>2197.2648100000001</v>
      </c>
      <c r="F3" s="13">
        <f>+長期計画表サッシ更新前倒!AZ146/1000</f>
        <v>2214.2448100000001</v>
      </c>
      <c r="G3" s="13">
        <f>+長期計画表サッシ更新前倒!BA146/1000</f>
        <v>2334.5948100000001</v>
      </c>
      <c r="H3" s="13">
        <f>+長期計画表サッシ更新前倒!BB146/1000</f>
        <v>2353.7748099999999</v>
      </c>
      <c r="I3" s="13">
        <f>+長期計画表サッシ更新前倒!BC146/1000</f>
        <v>2364.5748100000001</v>
      </c>
      <c r="J3" s="13">
        <f>+長期計画表サッシ更新前倒!BD146/1000</f>
        <v>2375.7548099999999</v>
      </c>
      <c r="K3" s="13">
        <f>+長期計画表サッシ更新前倒!BE146/1000</f>
        <v>2958.2548099999999</v>
      </c>
      <c r="L3" s="13">
        <f>+長期計画表サッシ更新前倒!BF146/1000</f>
        <v>2976.13481</v>
      </c>
      <c r="M3" s="13">
        <f>+長期計画表サッシ更新前倒!BG146/1000</f>
        <v>2986.8348099999998</v>
      </c>
      <c r="N3" s="13">
        <f>+長期計画表サッシ更新前倒!BH146/1000</f>
        <v>3003.6648100000002</v>
      </c>
      <c r="O3" s="13">
        <f>+長期計画表サッシ更新前倒!BI146/1000</f>
        <v>3012.6648100000002</v>
      </c>
      <c r="P3" s="13">
        <f>+長期計画表サッシ更新前倒!BJ146/1000</f>
        <v>3103.5448099999999</v>
      </c>
      <c r="Q3" s="13">
        <f>+長期計画表サッシ更新前倒!BK146/1000</f>
        <v>3116.6448100000002</v>
      </c>
      <c r="R3" s="13">
        <f>+長期計画表サッシ更新前倒!BL146/1000</f>
        <v>3142.2248100000002</v>
      </c>
      <c r="S3" s="13">
        <f>+長期計画表サッシ更新前倒!BM146/1000</f>
        <v>3150.7248100000002</v>
      </c>
      <c r="T3" s="13">
        <f>+長期計画表サッシ更新前倒!BN146/1000</f>
        <v>3162.40481</v>
      </c>
      <c r="U3" s="13">
        <f>+長期計画表サッシ更新前倒!BO146/1000</f>
        <v>3185.8548100000003</v>
      </c>
      <c r="V3" s="13">
        <f>+長期計画表サッシ更新前倒!BP146/1000</f>
        <v>3200.2448100000001</v>
      </c>
      <c r="W3" s="13">
        <f>+長期計画表サッシ更新前倒!BQ146/1000</f>
        <v>3457.94481</v>
      </c>
      <c r="X3" s="13">
        <f>+長期計画表サッシ更新前倒!BR146/1000</f>
        <v>3476.3248100000001</v>
      </c>
      <c r="Y3" s="13">
        <f>+長期計画表サッシ更新前倒!BS146/1000</f>
        <v>3498.1248100000003</v>
      </c>
      <c r="Z3" s="13">
        <f>+長期計画表サッシ更新前倒!BT146/1000</f>
        <v>3512.7048100000002</v>
      </c>
      <c r="AA3" s="13">
        <f>+長期計画表サッシ更新前倒!BU146/1000</f>
        <v>3522.0048099999999</v>
      </c>
      <c r="AB3" s="13">
        <f>+長期計画表サッシ更新前倒!BV146/1000</f>
        <v>3537.0348100000001</v>
      </c>
      <c r="AC3" s="13">
        <f>+長期計画表サッシ更新前倒!BW146/1000</f>
        <v>3554.8348099999998</v>
      </c>
      <c r="AD3" s="13">
        <f>+長期計画表サッシ更新前倒!BX146/1000</f>
        <v>3638.8148099999999</v>
      </c>
      <c r="AE3" s="13">
        <f>+長期計画表サッシ更新前倒!BY146/1000</f>
        <v>3661.2148099999999</v>
      </c>
      <c r="AF3" s="13">
        <f>+長期計画表サッシ更新前倒!BZ146/1000</f>
        <v>3676.5948100000001</v>
      </c>
      <c r="AG3" s="13">
        <f>+長期計画表サッシ更新前倒!CA146/1000</f>
        <v>3687.2948099999999</v>
      </c>
      <c r="AH3" s="13">
        <f>+長期計画表サッシ更新前倒!CB146/1000</f>
        <v>3699.17481</v>
      </c>
      <c r="AI3" s="13">
        <f>+長期計画表サッシ更新前倒!CC146/1000</f>
        <v>4213.9348100000007</v>
      </c>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row>
    <row r="4" spans="1:256" x14ac:dyDescent="0.15">
      <c r="A4" s="401"/>
      <c r="B4" s="14" t="s">
        <v>492</v>
      </c>
      <c r="C4" s="625">
        <f>+長期計画表サッシ更新前倒!AW156/1000</f>
        <v>2317.5962369999997</v>
      </c>
      <c r="D4" s="625">
        <f>+長期計画表サッシ更新前倒!AX156/1000</f>
        <v>2380.4450869999996</v>
      </c>
      <c r="E4" s="625">
        <f>+長期計画表サッシ更新前倒!AY156/1000</f>
        <v>2445.7288819999999</v>
      </c>
      <c r="F4" s="625">
        <f>+長期計画表サッシ更新前倒!AZ156/1000</f>
        <v>2509.2368819999997</v>
      </c>
      <c r="G4" s="625">
        <f>+長期計画表サッシ更新前倒!BA156/1000</f>
        <v>2572.744882</v>
      </c>
      <c r="H4" s="625">
        <f>+長期計画表サッシ更新前倒!BB156/1000</f>
        <v>2636.2528819999998</v>
      </c>
      <c r="I4" s="625">
        <f>+長期計画表サッシ更新前倒!BC156/1000</f>
        <v>2699.7608819999996</v>
      </c>
      <c r="J4" s="625">
        <f>+長期計画表サッシ更新前倒!BD156/1000</f>
        <v>2763.2688819999998</v>
      </c>
      <c r="K4" s="625">
        <f>+長期計画表サッシ更新前倒!BE156/1000</f>
        <v>2979.2768819999997</v>
      </c>
      <c r="L4" s="625">
        <f>+長期計画表サッシ更新前倒!BF156/1000</f>
        <v>3012.2848819999999</v>
      </c>
      <c r="M4" s="625">
        <f>+長期計画表サッシ更新前倒!BG156/1000</f>
        <v>3045.2928819999997</v>
      </c>
      <c r="N4" s="625">
        <f>+長期計画表サッシ更新前倒!BH156/1000</f>
        <v>3078.3008819999995</v>
      </c>
      <c r="O4" s="625">
        <f>+長期計画表サッシ更新前倒!BI156/1000</f>
        <v>3111.3088819999998</v>
      </c>
      <c r="P4" s="625">
        <f>+長期計画表サッシ更新前倒!BJ156/1000</f>
        <v>3144.3168819999996</v>
      </c>
      <c r="Q4" s="625">
        <f>+長期計画表サッシ更新前倒!BK156/1000</f>
        <v>3207.8248819999999</v>
      </c>
      <c r="R4" s="625">
        <f>+長期計画表サッシ更新前倒!BL156/1000</f>
        <v>3271.3328819999997</v>
      </c>
      <c r="S4" s="625">
        <f>+長期計画表サッシ更新前倒!BM156/1000</f>
        <v>3334.840882</v>
      </c>
      <c r="T4" s="625">
        <f>+長期計画表サッシ更新前倒!BN156/1000</f>
        <v>3398.3488819999998</v>
      </c>
      <c r="U4" s="625">
        <f>+長期計画表サッシ更新前倒!BO156/1000</f>
        <v>3461.8568819999996</v>
      </c>
      <c r="V4" s="625">
        <f>+長期計画表サッシ更新前倒!BP156/1000</f>
        <v>3525.3648819999999</v>
      </c>
      <c r="W4" s="625">
        <f>+長期計画表サッシ更新前倒!BQ156/1000</f>
        <v>3588.8728819999997</v>
      </c>
      <c r="X4" s="625">
        <f>+長期計画表サッシ更新前倒!BR156/1000</f>
        <v>3652.3808819999999</v>
      </c>
      <c r="Y4" s="625">
        <f>+長期計画表サッシ更新前倒!BS156/1000</f>
        <v>3715.8888819999997</v>
      </c>
      <c r="Z4" s="625">
        <f>+長期計画表サッシ更新前倒!BT156/1000</f>
        <v>3779.3968819999996</v>
      </c>
      <c r="AA4" s="625">
        <f>+長期計画表サッシ更新前倒!BU156/1000</f>
        <v>3842.9048819999998</v>
      </c>
      <c r="AB4" s="625">
        <f>+長期計画表サッシ更新前倒!BV156/1000</f>
        <v>3906.4128819999996</v>
      </c>
      <c r="AC4" s="625">
        <f>+長期計画表サッシ更新前倒!BW156/1000</f>
        <v>3969.9208819999999</v>
      </c>
      <c r="AD4" s="625">
        <f>+長期計画表サッシ更新前倒!BX156/1000</f>
        <v>4033.4288819999997</v>
      </c>
      <c r="AE4" s="625">
        <f>+長期計画表サッシ更新前倒!BY156/1000</f>
        <v>4096.936882</v>
      </c>
      <c r="AF4" s="625">
        <f>+長期計画表サッシ更新前倒!BZ156/1000</f>
        <v>4160.4448819999998</v>
      </c>
      <c r="AG4" s="625">
        <f>+長期計画表サッシ更新前倒!CA156/1000</f>
        <v>4223.9528819999996</v>
      </c>
      <c r="AH4" s="625">
        <f>+長期計画表サッシ更新前倒!CB156/1000</f>
        <v>4287.4608819999994</v>
      </c>
      <c r="AI4" s="625">
        <f>+長期計画表サッシ更新前倒!CC156/1000</f>
        <v>4350.9688819999992</v>
      </c>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row>
    <row r="5" spans="1:256" x14ac:dyDescent="0.15">
      <c r="A5" s="397"/>
      <c r="B5" s="430" t="s">
        <v>558</v>
      </c>
      <c r="C5" s="431">
        <f>+C4-C3</f>
        <v>179.24142699999948</v>
      </c>
      <c r="D5" s="431">
        <f t="shared" ref="D5:AI5" si="0">+D4-D3</f>
        <v>216.79027699999961</v>
      </c>
      <c r="E5" s="431">
        <f t="shared" si="0"/>
        <v>248.46407199999976</v>
      </c>
      <c r="F5" s="431">
        <f t="shared" si="0"/>
        <v>294.99207199999955</v>
      </c>
      <c r="G5" s="431">
        <f t="shared" si="0"/>
        <v>238.15007199999991</v>
      </c>
      <c r="H5" s="431">
        <f t="shared" si="0"/>
        <v>282.47807199999988</v>
      </c>
      <c r="I5" s="431">
        <f t="shared" si="0"/>
        <v>335.18607199999951</v>
      </c>
      <c r="J5" s="431">
        <f t="shared" si="0"/>
        <v>387.51407199999994</v>
      </c>
      <c r="K5" s="431">
        <f t="shared" si="0"/>
        <v>21.022071999999753</v>
      </c>
      <c r="L5" s="431">
        <f t="shared" si="0"/>
        <v>36.150071999999909</v>
      </c>
      <c r="M5" s="431">
        <f t="shared" si="0"/>
        <v>58.458071999999902</v>
      </c>
      <c r="N5" s="431">
        <f t="shared" si="0"/>
        <v>74.636071999999331</v>
      </c>
      <c r="O5" s="431">
        <f t="shared" si="0"/>
        <v>98.644071999999596</v>
      </c>
      <c r="P5" s="431">
        <f t="shared" si="0"/>
        <v>40.772071999999753</v>
      </c>
      <c r="Q5" s="431">
        <f t="shared" si="0"/>
        <v>91.180071999999655</v>
      </c>
      <c r="R5" s="431">
        <f t="shared" si="0"/>
        <v>129.10807199999954</v>
      </c>
      <c r="S5" s="431">
        <f t="shared" si="0"/>
        <v>184.1160719999998</v>
      </c>
      <c r="T5" s="431">
        <f t="shared" si="0"/>
        <v>235.94407199999978</v>
      </c>
      <c r="U5" s="431">
        <f t="shared" si="0"/>
        <v>276.00207199999932</v>
      </c>
      <c r="V5" s="431">
        <f t="shared" si="0"/>
        <v>325.12007199999971</v>
      </c>
      <c r="W5" s="431">
        <f t="shared" si="0"/>
        <v>130.9280719999997</v>
      </c>
      <c r="X5" s="431">
        <f t="shared" si="0"/>
        <v>176.05607199999986</v>
      </c>
      <c r="Y5" s="431">
        <f t="shared" si="0"/>
        <v>217.76407199999949</v>
      </c>
      <c r="Z5" s="431">
        <f t="shared" si="0"/>
        <v>266.69207199999937</v>
      </c>
      <c r="AA5" s="431">
        <f t="shared" si="0"/>
        <v>320.90007199999991</v>
      </c>
      <c r="AB5" s="431">
        <f t="shared" si="0"/>
        <v>369.37807199999952</v>
      </c>
      <c r="AC5" s="431">
        <f t="shared" si="0"/>
        <v>415.08607200000006</v>
      </c>
      <c r="AD5" s="431">
        <f t="shared" si="0"/>
        <v>394.61407199999985</v>
      </c>
      <c r="AE5" s="431">
        <f t="shared" si="0"/>
        <v>435.72207200000003</v>
      </c>
      <c r="AF5" s="431">
        <f t="shared" si="0"/>
        <v>483.85007199999973</v>
      </c>
      <c r="AG5" s="431">
        <f t="shared" si="0"/>
        <v>536.65807199999972</v>
      </c>
      <c r="AH5" s="431">
        <f t="shared" si="0"/>
        <v>588.28607199999942</v>
      </c>
      <c r="AI5" s="431">
        <f t="shared" si="0"/>
        <v>137.03407199999856</v>
      </c>
    </row>
    <row r="44" spans="7:8" x14ac:dyDescent="0.15">
      <c r="G44" s="3" t="s">
        <v>472</v>
      </c>
      <c r="H44" s="3" t="s">
        <v>472</v>
      </c>
    </row>
    <row r="70" spans="2:34" x14ac:dyDescent="0.15">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row>
    <row r="71" spans="2:34" x14ac:dyDescent="0.15">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row>
  </sheetData>
  <phoneticPr fontId="1"/>
  <pageMargins left="0.78740157480314965" right="0.28000000000000003" top="0.48" bottom="0.7" header="0.72" footer="0.51181102362204722"/>
  <pageSetup paperSize="9" orientation="landscape" horizontalDpi="300" verticalDpi="300"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F c F A A B Q S w M E F A A C A A g A F X 2 U U U 7 k L D G l A A A A 9 Q A A A B I A H A B D b 2 5 m a W c v U G F j a 2 F n Z S 5 4 b W w g o h g A K K A U A A A A A A A A A A A A A A A A A A A A A A A A A A A A h Y + x D o I w G I R f h X S n r d V E Q n 7 K 4 G Y k I T E x r k 2 p U I V i a L G 8 m 4 O P 5 C u I U d T N 8 b 6 7 S + 7 u 1 x u k Q 1 M H F 9 V Z 3 Z o E z T B F g T K y L b Q p E 9 S 7 Q x i h l E M u 5 E m U K h j D x s a D 1 Q m q n D v H h H j v s Z / j t i s J o 3 R G 9 t l m K y v V i F A b 6 4 S R C n 1 a x f 8 W 4 r B 7 j e E M R 0 v M 2 A J T I B O D T J u v z 8 a 5 T / c H w q q v X d 8 p f h T h O g c y S S D v C / w B U E s D B B Q A A g A I A B V 9 l F 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V f Z R R x g 8 7 + l A C A A C S B Q A A E w A c A E Z v c m 1 1 b G F z L 1 N l Y 3 R p b 2 4 x L m 0 g o h g A K K A U A A A A A A A A A A A A A A A A A A A A A A A A A A A A f Z N R a 9 p Q F I D f B f 9 D y J N C U H O z a r f i w 2 j X d e x l o L A H K y P q H Z X G Z C Q R L F J Q 0 z l l 1 f a h D t e 6 V a H d X G F D W E c Z V f Z f d k 2 i T / 6 F X Z t W u t W z E A j 3 O z f n n O / c R M N J P a 3 I T M R 5 8 k t u l 9 u l b Y g q T j H j o / K o W x l 1 u k y Y k b D u d j H 0 I q U B M f q k 9 J P C R 7 k k l n z P F X U z o S i b n t W 0 h H 3 L i q x j W d c 8 7 O q D 9 d / v 2 v Q e 1 3 f N Q n X S / z z p d + 2 L P X O / 4 v C r c P M 1 K f 4 i p S o p 7 t j t g 3 H j Y l q y W 7 E P L s f F u l m / t F p n 1 o f T 0 Z d P w 0 E L B V C A D w j 8 u p P x 8 d o U B E I o S F + z W s c 0 9 7 B / O P r a s z o V X 0 7 S c q y X Y + S s J H G M r m a x l 3 M M Z l o v I h s Y 6 9 R j 5 p S P P d F x J s z O t r D c 0 7 S c C r N X O 9 n 4 d m x F 1 M X 4 d S K r + c Z q 9 0 m x Q U q 7 p H h M j C Y x D G I U a C 6 r 0 a N 5 o 2 K C T u S Z q m Q U H a 9 h M Y V V z f N P e Y 6 J X W 9 4 K E m R p C i J q h a e t h u / 6 d c 8 q V p H 5 7 M y 5 s e 3 s 9 R R V Z S 1 l 4 q a W V a k b E a O b r 3 C m u f / b X H 5 P O u M j 5 R 6 x D i b i h v f i b F H S i f E 2 G H p r G g W R s c 5 f Z t j 8 q y T G Q F c u O G i v H U L 3 5 u P F 2 6 w n M 0 k s H o V u d P L d S P 2 t 4 6 9 X 7 Z / 7 N D P h R Q K 0 5 P 2 B 0 J + F K S L 2 w d N l 2 b l 1 D 5 / v 8 J 4 e L / g Z e b U c K q H w M g i G L k / X 4 Q P A J w H O A I 4 M D 8 e G C C / A P A g w E M A X w Q 4 4 I s A X w T 4 I s A X A b 4 I 8 E W A L 7 r j a 9 a a w 0 F t 0 j 8 0 a 4 Z Z L g O v A d o I 0 B Y A b Q H Q F g B t 4 S / t b a / b l Z a h f 3 v p D 1 B L A Q I t A B Q A A g A I A B V 9 l F F O 5 C w x p Q A A A P U A A A A S A A A A A A A A A A A A A A A A A A A A A A B D b 2 5 m a W c v U G F j a 2 F n Z S 5 4 b W x Q S w E C L Q A U A A I A C A A V f Z R R D 8 r p q 6 Q A A A D p A A A A E w A A A A A A A A A A A A A A A A D x A A A A W 0 N v b n R l b n R f V H l w Z X N d L n h t b F B L A Q I t A B Q A A g A I A B V 9 l F H G D z v 6 U A I A A J I F A A A T A A A A A A A A A A A A A A A A A O I B A A B G b 3 J t d W x h c y 9 T Z W N 0 a W 9 u M S 5 t U E s F B g A A A A A D A A M A w g A A A H 8 E 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r c d A A A A A A A A l R 0 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y V F O S U 5 Q i U 4 N i V F O C V B O C U 4 O C V F O C V B M S V B O D 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G a W x s Z W R D b 2 1 w b G V 0 Z V J l c 3 V s d F R v V 2 9 y a 3 N o Z W V 0 I i B W Y W x 1 Z T 0 i b D E i I C 8 + P E V u d H J 5 I F R 5 c G U 9 I k F k Z G V k V G 9 E Y X R h T W 9 k Z W w i I F Z h b H V l P S J s M C I g L z 4 8 R W 5 0 c n k g V H l w Z T 0 i R m l s b E N v d W 5 0 I i B W Y W x 1 Z T 0 i b D Y 3 I i A v P j x F b n R y e S B U e X B l P S J G a W x s R X J y b 3 J D b 2 R l I i B W Y W x 1 Z T 0 i c 1 V u a 2 5 v d 2 4 i I C 8 + P E V u d H J 5 I F R 5 c G U 9 I k Z p b G x F c n J v c k N v d W 5 0 I i B W Y W x 1 Z T 0 i b D g i I C 8 + P E V u d H J 5 I F R 5 c G U 9 I k Z p b G x M Y X N 0 V X B k Y X R l Z C I g V m F s d W U 9 I m Q y M D I w L T E y L T I w V D A 2 O j M 5 O j U 0 L j A 3 O D I z M D h a I i A v P j x F b n R y e S B U e X B l P S J G a W x s Q 2 9 s d W 1 u V H l w Z X M i I F Z h b H V l P S J z Q m d Z Q U F B V U Z C U V V B Q U F B Q U F B Q U F B Q U F B Q U F B Q U F B Q U F B Q U F B Q U F B Q U F B Q U E i I C 8 + P E V u d H J 5 I F R 5 c G U 9 I k Z p b G x D b 2 x 1 b W 5 O Y W 1 l c y I g V m F s d W U 9 I n N b J n F 1 b 3 Q 7 6 Y 6 M 5 Y C J 4 4 K w 4 4 O q 4 4 O 8 4 4 O z 4 4 O P 4 4 K k 4 4 O E J n F 1 b 3 Q 7 L C Z x d W 9 0 O 0 N v b H V t b j I m c X V v d D s s J n F 1 b 3 Q 7 Q 2 9 s d W 1 u M y Z x d W 9 0 O y w m c X V v d D t D b 2 x 1 b W 4 0 J n F 1 b 3 Q 7 L C Z x d W 9 0 O 0 N v b H V t b j U m c X V v d D s s J n F 1 b 3 Q 7 6 Y 6 M 5 Y C J 4 4 K w 4 4 O q 4 4 O 8 4 4 O P 4 4 K k 4 4 O E 5 6 6 h 5 5 C G 5 7 W E 5 Z C I 4 4 C A M j A y M C 8 w N y 8 y N u O A g O e 3 j + S 8 m u i t s O a h i O O A g O W I p e e 0 m U Q g K D E v M y k g J n F 1 b 3 Q 7 L C Z x d W 9 0 O 0 N v b H V t b j c m c X V v d D s s J n F 1 b 3 Q 7 Q 2 9 s d W 1 u O C Z x d W 9 0 O y w m c X V v d D t D b 2 x 1 b W 4 5 J n F 1 b 3 Q 7 L C Z x d W 9 0 O 0 N v b H V t b j E w J n F 1 b 3 Q 7 L C Z x d W 9 0 O 0 N v b H V t b j E x J n F 1 b 3 Q 7 L C Z x d W 9 0 O 0 N v b H V t b j E y J n F 1 b 3 Q 7 L C Z x d W 9 0 O 0 N v b H V t b j E z J n F 1 b 3 Q 7 L C Z x d W 9 0 O 0 N v b H V t b j E 0 J n F 1 b 3 Q 7 L C Z x d W 9 0 O 0 N v b H V t b j E 1 J n F 1 b 3 Q 7 L C Z x d W 9 0 O 0 N v b H V t b j E 2 J n F 1 b 3 Q 7 L C Z x d W 9 0 O 0 N v b H V t b j E 3 J n F 1 b 3 Q 7 L C Z x d W 9 0 O 0 N v b H V t b j E 4 J n F 1 b 3 Q 7 L C Z x d W 9 0 O 0 N v b H V t b j E 5 J n F 1 b 3 Q 7 L C Z x d W 9 0 O 0 N v b H V t b j I w J n F 1 b 3 Q 7 L C Z x d W 9 0 O 0 N v b H V t b j I x J n F 1 b 3 Q 7 L C Z x d W 9 0 O 0 N v b H V t b j I y J n F 1 b 3 Q 7 L C Z x d W 9 0 O 0 N v b H V t b j I z J n F 1 b 3 Q 7 L C Z x d W 9 0 O 0 N v b H V t b j I 0 J n F 1 b 3 Q 7 L C Z x d W 9 0 O 0 N v b H V t b j I 1 J n F 1 b 3 Q 7 L C Z x d W 9 0 O 0 N v b H V t b j I 2 J n F 1 b 3 Q 7 L C Z x d W 9 0 O + W N m O S 9 j e + 8 m u W N g + W G h i Z x d W 9 0 O y w m c X V v d D t D b 2 x 1 b W 4 y O C Z x d W 9 0 O y w m c X V v d D t D b 2 x 1 b W 4 y O S Z x d W 9 0 O y w m c X V v d D t D b 2 x 1 b W 4 z M C Z x d W 9 0 O y w m c X V v d D t D b 2 x 1 b W 4 z M S Z x d W 9 0 O y w m c X V v d D t D b 2 x 1 b W 4 z M i Z x d W 9 0 O y w m c X V v d D t D b 2 x 1 b W 4 z M y Z x d W 9 0 O 1 0 i I C 8 + P E V u d H J 5 I F R 5 c G U 9 I k Z p b G x T d G F 0 d X M i I F Z h b H V l P S J z Q 2 9 t c G x l d G U i I C 8 + P E V u d H J 5 I F R 5 c G U 9 I l J l b G F 0 a W 9 u c 2 h p c E l u Z m 9 D b 2 5 0 Y W l u Z X I i I F Z h b H V l P S J z e y Z x d W 9 0 O 2 N v b H V t b k N v d W 5 0 J n F 1 b 3 Q 7 O j M z L C Z x d W 9 0 O 2 t l e U N v b H V t b k 5 h b W V z J n F 1 b 3 Q 7 O l t d L C Z x d W 9 0 O 3 F 1 Z X J 5 U m V s Y X R p b 2 5 z a G l w c y Z x d W 9 0 O z p b X S w m c X V v d D t j b 2 x 1 b W 5 J Z G V u d G l 0 a W V z J n F 1 b 3 Q 7 O l s m c X V v d D t T Z W N 0 a W 9 u M S / p m 4 b o q I j o o a g v 5 a S J 5 p u 0 4 4 G V 4 4 K M 4 4 G f 5 Z 6 L L n v p j o z l g I n j g r D j g 6 r j g 7 z j g 7 P j g 4 / j g q T j g 4 Q s M H 0 m c X V v d D s s J n F 1 b 3 Q 7 U 2 V j d G l v b j E v 6 Z u G 6 K i I 6 K G o L + W k i e a b t O O B l e O C j O O B n + W e i y 5 7 Q 2 9 s d W 1 u M i w x f S Z x d W 9 0 O y w m c X V v d D t T Z W N 0 a W 9 u M S / p m 4 b o q I j o o a g v 5 a S J 5 p u 0 4 4 G V 4 4 K M 4 4 G f 5 Z 6 L L n t D b 2 x 1 b W 4 z L D J 9 J n F 1 b 3 Q 7 L C Z x d W 9 0 O 1 N l Y 3 R p b 2 4 x L + m b h u i o i O i h q C / l p I n m m 7 T j g Z X j g o z j g Z / l n o s u e 0 N v b H V t b j Q s M 3 0 m c X V v d D s s J n F 1 b 3 Q 7 U 2 V j d G l v b j E v 6 Z u G 6 K i I 6 K G o L + W k i e a b t O O B l e O C j O O B n + W e i y 5 7 Q 2 9 s d W 1 u N S w 0 f S Z x d W 9 0 O y w m c X V v d D t T Z W N 0 a W 9 u M S / p m 4 b o q I j o o a g v 5 a S J 5 p u 0 4 4 G V 4 4 K M 4 4 G f 5 Z 6 L L n v p j o z l g I n j g r D j g 6 r j g 7 z j g 4 / j g q T j g 4 T n r q H n k I b n t Y T l k I j j g I A y M D I w L z A 3 L z I 2 4 4 C A 5 7 e P 5 L y a 6 K 2 w 5 q G I 4 4 C A 5 Y i l 5 7 S Z R C A o M S 8 z K S A s N X 0 m c X V v d D s s J n F 1 b 3 Q 7 U 2 V j d G l v b j E v 6 Z u G 6 K i I 6 K G o L + W k i e a b t O O B l e O C j O O B n + W e i y 5 7 Q 2 9 s d W 1 u N y w 2 f S Z x d W 9 0 O y w m c X V v d D t T Z W N 0 a W 9 u M S / p m 4 b o q I j o o a g v 5 a S J 5 p u 0 4 4 G V 4 4 K M 4 4 G f 5 Z 6 L L n t D b 2 x 1 b W 4 4 L D d 9 J n F 1 b 3 Q 7 L C Z x d W 9 0 O 1 N l Y 3 R p b 2 4 x L + m b h u i o i O i h q C / l p I n m m 7 T j g Z X j g o z j g Z / l n o s u e 0 N v b H V t b j k s O H 0 m c X V v d D s s J n F 1 b 3 Q 7 U 2 V j d G l v b j E v 6 Z u G 6 K i I 6 K G o L + W k i e a b t O O B l e O C j O O B n + W e i y 5 7 Q 2 9 s d W 1 u M T A s O X 0 m c X V v d D s s J n F 1 b 3 Q 7 U 2 V j d G l v b j E v 6 Z u G 6 K i I 6 K G o L + W k i e a b t O O B l e O C j O O B n + W e i y 5 7 Q 2 9 s d W 1 u M T E s M T B 9 J n F 1 b 3 Q 7 L C Z x d W 9 0 O 1 N l Y 3 R p b 2 4 x L + m b h u i o i O i h q C / l p I n m m 7 T j g Z X j g o z j g Z / l n o s u e 0 N v b H V t b j E y L D E x f S Z x d W 9 0 O y w m c X V v d D t T Z W N 0 a W 9 u M S / p m 4 b o q I j o o a g v 5 a S J 5 p u 0 4 4 G V 4 4 K M 4 4 G f 5 Z 6 L L n t D b 2 x 1 b W 4 x M y w x M n 0 m c X V v d D s s J n F 1 b 3 Q 7 U 2 V j d G l v b j E v 6 Z u G 6 K i I 6 K G o L + W k i e a b t O O B l e O C j O O B n + W e i y 5 7 Q 2 9 s d W 1 u M T Q s M T N 9 J n F 1 b 3 Q 7 L C Z x d W 9 0 O 1 N l Y 3 R p b 2 4 x L + m b h u i o i O i h q C / l p I n m m 7 T j g Z X j g o z j g Z / l n o s u e 0 N v b H V t b j E 1 L D E 0 f S Z x d W 9 0 O y w m c X V v d D t T Z W N 0 a W 9 u M S / p m 4 b o q I j o o a g v 5 a S J 5 p u 0 4 4 G V 4 4 K M 4 4 G f 5 Z 6 L L n t D b 2 x 1 b W 4 x N i w x N X 0 m c X V v d D s s J n F 1 b 3 Q 7 U 2 V j d G l v b j E v 6 Z u G 6 K i I 6 K G o L + W k i e a b t O O B l e O C j O O B n + W e i y 5 7 Q 2 9 s d W 1 u M T c s M T Z 9 J n F 1 b 3 Q 7 L C Z x d W 9 0 O 1 N l Y 3 R p b 2 4 x L + m b h u i o i O i h q C / l p I n m m 7 T j g Z X j g o z j g Z / l n o s u e 0 N v b H V t b j E 4 L D E 3 f S Z x d W 9 0 O y w m c X V v d D t T Z W N 0 a W 9 u M S / p m 4 b o q I j o o a g v 5 a S J 5 p u 0 4 4 G V 4 4 K M 4 4 G f 5 Z 6 L L n t D b 2 x 1 b W 4 x O S w x O H 0 m c X V v d D s s J n F 1 b 3 Q 7 U 2 V j d G l v b j E v 6 Z u G 6 K i I 6 K G o L + W k i e a b t O O B l e O C j O O B n + W e i y 5 7 Q 2 9 s d W 1 u M j A s M T l 9 J n F 1 b 3 Q 7 L C Z x d W 9 0 O 1 N l Y 3 R p b 2 4 x L + m b h u i o i O i h q C / l p I n m m 7 T j g Z X j g o z j g Z / l n o s u e 0 N v b H V t b j I x L D I w f S Z x d W 9 0 O y w m c X V v d D t T Z W N 0 a W 9 u M S / p m 4 b o q I j o o a g v 5 a S J 5 p u 0 4 4 G V 4 4 K M 4 4 G f 5 Z 6 L L n t D b 2 x 1 b W 4 y M i w y M X 0 m c X V v d D s s J n F 1 b 3 Q 7 U 2 V j d G l v b j E v 6 Z u G 6 K i I 6 K G o L + W k i e a b t O O B l e O C j O O B n + W e i y 5 7 Q 2 9 s d W 1 u M j M s M j J 9 J n F 1 b 3 Q 7 L C Z x d W 9 0 O 1 N l Y 3 R p b 2 4 x L + m b h u i o i O i h q C / l p I n m m 7 T j g Z X j g o z j g Z / l n o s u e 0 N v b H V t b j I 0 L D I z f S Z x d W 9 0 O y w m c X V v d D t T Z W N 0 a W 9 u M S / p m 4 b o q I j o o a g v 5 a S J 5 p u 0 4 4 G V 4 4 K M 4 4 G f 5 Z 6 L L n t D b 2 x 1 b W 4 y N S w y N H 0 m c X V v d D s s J n F 1 b 3 Q 7 U 2 V j d G l v b j E v 6 Z u G 6 K i I 6 K G o L + W k i e a b t O O B l e O C j O O B n + W e i y 5 7 Q 2 9 s d W 1 u M j Y s M j V 9 J n F 1 b 3 Q 7 L C Z x d W 9 0 O 1 N l Y 3 R p b 2 4 x L + m b h u i o i O i h q C / l p I n m m 7 T j g Z X j g o z j g Z / l n o s u e + W N m O S 9 j e + 8 m u W N g + W G h i w y N n 0 m c X V v d D s s J n F 1 b 3 Q 7 U 2 V j d G l v b j E v 6 Z u G 6 K i I 6 K G o L + W k i e a b t O O B l e O C j O O B n + W e i y 5 7 Q 2 9 s d W 1 u M j g s M j d 9 J n F 1 b 3 Q 7 L C Z x d W 9 0 O 1 N l Y 3 R p b 2 4 x L + m b h u i o i O i h q C / l p I n m m 7 T j g Z X j g o z j g Z / l n o s u e 0 N v b H V t b j I 5 L D I 4 f S Z x d W 9 0 O y w m c X V v d D t T Z W N 0 a W 9 u M S / p m 4 b o q I j o o a g v 5 a S J 5 p u 0 4 4 G V 4 4 K M 4 4 G f 5 Z 6 L L n t D b 2 x 1 b W 4 z M C w y O X 0 m c X V v d D s s J n F 1 b 3 Q 7 U 2 V j d G l v b j E v 6 Z u G 6 K i I 6 K G o L + W k i e a b t O O B l e O C j O O B n + W e i y 5 7 Q 2 9 s d W 1 u M z E s M z B 9 J n F 1 b 3 Q 7 L C Z x d W 9 0 O 1 N l Y 3 R p b 2 4 x L + m b h u i o i O i h q C / l p I n m m 7 T j g Z X j g o z j g Z / l n o s u e 0 N v b H V t b j M y L D M x f S Z x d W 9 0 O y w m c X V v d D t T Z W N 0 a W 9 u M S / p m 4 b o q I j o o a g v 5 a S J 5 p u 0 4 4 G V 4 4 K M 4 4 G f 5 Z 6 L L n t D b 2 x 1 b W 4 z M y w z M n 0 m c X V v d D t d L C Z x d W 9 0 O 0 N v b H V t b k N v d W 5 0 J n F 1 b 3 Q 7 O j M z L C Z x d W 9 0 O 0 t l e U N v b H V t b k 5 h b W V z J n F 1 b 3 Q 7 O l t d L C Z x d W 9 0 O 0 N v b H V t b k l k Z W 5 0 a X R p Z X M m c X V v d D s 6 W y Z x d W 9 0 O 1 N l Y 3 R p b 2 4 x L + m b h u i o i O i h q C / l p I n m m 7 T j g Z X j g o z j g Z / l n o s u e + m O j O W A i e O C s O O D q u O D v O O D s + O D j + O C p O O D h C w w f S Z x d W 9 0 O y w m c X V v d D t T Z W N 0 a W 9 u M S / p m 4 b o q I j o o a g v 5 a S J 5 p u 0 4 4 G V 4 4 K M 4 4 G f 5 Z 6 L L n t D b 2 x 1 b W 4 y L D F 9 J n F 1 b 3 Q 7 L C Z x d W 9 0 O 1 N l Y 3 R p b 2 4 x L + m b h u i o i O i h q C / l p I n m m 7 T j g Z X j g o z j g Z / l n o s u e 0 N v b H V t b j M s M n 0 m c X V v d D s s J n F 1 b 3 Q 7 U 2 V j d G l v b j E v 6 Z u G 6 K i I 6 K G o L + W k i e a b t O O B l e O C j O O B n + W e i y 5 7 Q 2 9 s d W 1 u N C w z f S Z x d W 9 0 O y w m c X V v d D t T Z W N 0 a W 9 u M S / p m 4 b o q I j o o a g v 5 a S J 5 p u 0 4 4 G V 4 4 K M 4 4 G f 5 Z 6 L L n t D b 2 x 1 b W 4 1 L D R 9 J n F 1 b 3 Q 7 L C Z x d W 9 0 O 1 N l Y 3 R p b 2 4 x L + m b h u i o i O i h q C / l p I n m m 7 T j g Z X j g o z j g Z / l n o s u e + m O j O W A i e O C s O O D q u O D v O O D j + O C p O O D h O e u o e e Q h u e 1 h O W Q i O O A g D I w M j A v M D c v M j b j g I D n t 4 / k v J r o r b D m o Y j j g I D l i K X n t J l E I C g x L z M p I C w 1 f S Z x d W 9 0 O y w m c X V v d D t T Z W N 0 a W 9 u M S / p m 4 b o q I j o o a g v 5 a S J 5 p u 0 4 4 G V 4 4 K M 4 4 G f 5 Z 6 L L n t D b 2 x 1 b W 4 3 L D Z 9 J n F 1 b 3 Q 7 L C Z x d W 9 0 O 1 N l Y 3 R p b 2 4 x L + m b h u i o i O i h q C / l p I n m m 7 T j g Z X j g o z j g Z / l n o s u e 0 N v b H V t b j g s N 3 0 m c X V v d D s s J n F 1 b 3 Q 7 U 2 V j d G l v b j E v 6 Z u G 6 K i I 6 K G o L + W k i e a b t O O B l e O C j O O B n + W e i y 5 7 Q 2 9 s d W 1 u O S w 4 f S Z x d W 9 0 O y w m c X V v d D t T Z W N 0 a W 9 u M S / p m 4 b o q I j o o a g v 5 a S J 5 p u 0 4 4 G V 4 4 K M 4 4 G f 5 Z 6 L L n t D b 2 x 1 b W 4 x M C w 5 f S Z x d W 9 0 O y w m c X V v d D t T Z W N 0 a W 9 u M S / p m 4 b o q I j o o a g v 5 a S J 5 p u 0 4 4 G V 4 4 K M 4 4 G f 5 Z 6 L L n t D b 2 x 1 b W 4 x M S w x M H 0 m c X V v d D s s J n F 1 b 3 Q 7 U 2 V j d G l v b j E v 6 Z u G 6 K i I 6 K G o L + W k i e a b t O O B l e O C j O O B n + W e i y 5 7 Q 2 9 s d W 1 u M T I s M T F 9 J n F 1 b 3 Q 7 L C Z x d W 9 0 O 1 N l Y 3 R p b 2 4 x L + m b h u i o i O i h q C / l p I n m m 7 T j g Z X j g o z j g Z / l n o s u e 0 N v b H V t b j E z L D E y f S Z x d W 9 0 O y w m c X V v d D t T Z W N 0 a W 9 u M S / p m 4 b o q I j o o a g v 5 a S J 5 p u 0 4 4 G V 4 4 K M 4 4 G f 5 Z 6 L L n t D b 2 x 1 b W 4 x N C w x M 3 0 m c X V v d D s s J n F 1 b 3 Q 7 U 2 V j d G l v b j E v 6 Z u G 6 K i I 6 K G o L + W k i e a b t O O B l e O C j O O B n + W e i y 5 7 Q 2 9 s d W 1 u M T U s M T R 9 J n F 1 b 3 Q 7 L C Z x d W 9 0 O 1 N l Y 3 R p b 2 4 x L + m b h u i o i O i h q C / l p I n m m 7 T j g Z X j g o z j g Z / l n o s u e 0 N v b H V t b j E 2 L D E 1 f S Z x d W 9 0 O y w m c X V v d D t T Z W N 0 a W 9 u M S / p m 4 b o q I j o o a g v 5 a S J 5 p u 0 4 4 G V 4 4 K M 4 4 G f 5 Z 6 L L n t D b 2 x 1 b W 4 x N y w x N n 0 m c X V v d D s s J n F 1 b 3 Q 7 U 2 V j d G l v b j E v 6 Z u G 6 K i I 6 K G o L + W k i e a b t O O B l e O C j O O B n + W e i y 5 7 Q 2 9 s d W 1 u M T g s M T d 9 J n F 1 b 3 Q 7 L C Z x d W 9 0 O 1 N l Y 3 R p b 2 4 x L + m b h u i o i O i h q C / l p I n m m 7 T j g Z X j g o z j g Z / l n o s u e 0 N v b H V t b j E 5 L D E 4 f S Z x d W 9 0 O y w m c X V v d D t T Z W N 0 a W 9 u M S / p m 4 b o q I j o o a g v 5 a S J 5 p u 0 4 4 G V 4 4 K M 4 4 G f 5 Z 6 L L n t D b 2 x 1 b W 4 y M C w x O X 0 m c X V v d D s s J n F 1 b 3 Q 7 U 2 V j d G l v b j E v 6 Z u G 6 K i I 6 K G o L + W k i e a b t O O B l e O C j O O B n + W e i y 5 7 Q 2 9 s d W 1 u M j E s M j B 9 J n F 1 b 3 Q 7 L C Z x d W 9 0 O 1 N l Y 3 R p b 2 4 x L + m b h u i o i O i h q C / l p I n m m 7 T j g Z X j g o z j g Z / l n o s u e 0 N v b H V t b j I y L D I x f S Z x d W 9 0 O y w m c X V v d D t T Z W N 0 a W 9 u M S / p m 4 b o q I j o o a g v 5 a S J 5 p u 0 4 4 G V 4 4 K M 4 4 G f 5 Z 6 L L n t D b 2 x 1 b W 4 y M y w y M n 0 m c X V v d D s s J n F 1 b 3 Q 7 U 2 V j d G l v b j E v 6 Z u G 6 K i I 6 K G o L + W k i e a b t O O B l e O C j O O B n + W e i y 5 7 Q 2 9 s d W 1 u M j Q s M j N 9 J n F 1 b 3 Q 7 L C Z x d W 9 0 O 1 N l Y 3 R p b 2 4 x L + m b h u i o i O i h q C / l p I n m m 7 T j g Z X j g o z j g Z / l n o s u e 0 N v b H V t b j I 1 L D I 0 f S Z x d W 9 0 O y w m c X V v d D t T Z W N 0 a W 9 u M S / p m 4 b o q I j o o a g v 5 a S J 5 p u 0 4 4 G V 4 4 K M 4 4 G f 5 Z 6 L L n t D b 2 x 1 b W 4 y N i w y N X 0 m c X V v d D s s J n F 1 b 3 Q 7 U 2 V j d G l v b j E v 6 Z u G 6 K i I 6 K G o L + W k i e a b t O O B l e O C j O O B n + W e i y 5 7 5 Y 2 Y 5 L 2 N 7 7 y a 5 Y 2 D 5 Y a G L D I 2 f S Z x d W 9 0 O y w m c X V v d D t T Z W N 0 a W 9 u M S / p m 4 b o q I j o o a g v 5 a S J 5 p u 0 4 4 G V 4 4 K M 4 4 G f 5 Z 6 L L n t D b 2 x 1 b W 4 y O C w y N 3 0 m c X V v d D s s J n F 1 b 3 Q 7 U 2 V j d G l v b j E v 6 Z u G 6 K i I 6 K G o L + W k i e a b t O O B l e O C j O O B n + W e i y 5 7 Q 2 9 s d W 1 u M j k s M j h 9 J n F 1 b 3 Q 7 L C Z x d W 9 0 O 1 N l Y 3 R p b 2 4 x L + m b h u i o i O i h q C / l p I n m m 7 T j g Z X j g o z j g Z / l n o s u e 0 N v b H V t b j M w L D I 5 f S Z x d W 9 0 O y w m c X V v d D t T Z W N 0 a W 9 u M S / p m 4 b o q I j o o a g v 5 a S J 5 p u 0 4 4 G V 4 4 K M 4 4 G f 5 Z 6 L L n t D b 2 x 1 b W 4 z M S w z M H 0 m c X V v d D s s J n F 1 b 3 Q 7 U 2 V j d G l v b j E v 6 Z u G 6 K i I 6 K G o L + W k i e a b t O O B l e O C j O O B n + W e i y 5 7 Q 2 9 s d W 1 u M z I s M z F 9 J n F 1 b 3 Q 7 L C Z x d W 9 0 O 1 N l Y 3 R p b 2 4 x L + m b h u i o i O i h q C / l p I n m m 7 T j g Z X j g o z j g Z / l n o s u e 0 N v b H V t b j M z L D M y f S Z x d W 9 0 O 1 0 s J n F 1 b 3 Q 7 U m V s Y X R p b 2 5 z a G l w S W 5 m b y Z x d W 9 0 O z p b X X 0 i I C 8 + P C 9 T d G F i b G V F b n R y a W V z P j w v S X R l b T 4 8 S X R l b T 4 8 S X R l b U x v Y 2 F 0 a W 9 u P j x J d G V t V H l w Z T 5 G b 3 J t d W x h P C 9 J d G V t V H l w Z T 4 8 S X R l b V B h d G g + U 2 V j d G l v b j E v J U U 5 J T l C J T g 2 J U U 4 J U E 4 J T g 4 J U U 4 J U E x J U E 4 L y V F M y U 4 M i V C R C V F M y U 4 M y V C Q y V F M y U 4 M i V C O T w v S X R l b V B h d G g + P C 9 J d G V t T G 9 j Y X R p b 2 4 + P F N 0 Y W J s Z U V u d H J p Z X M g L z 4 8 L 0 l 0 Z W 0 + P E l 0 Z W 0 + P E l 0 Z W 1 M b 2 N h d G l v b j 4 8 S X R l b V R 5 c G U + R m 9 y b X V s Y T w v S X R l b V R 5 c G U + P E l 0 Z W 1 Q Y X R o P l N l Y 3 R p b 2 4 x L y V F O S U 5 Q i U 4 N i V F O C V B O C U 4 O C V F O C V B M S V B O C 8 l R T k l O U I l O D Y l R T g l Q T g l O D g l R T g l Q T E l Q T h f U 2 h l Z X Q 8 L 0 l 0 Z W 1 Q Y X R o P j w v S X R l b U x v Y 2 F 0 a W 9 u P j x T d G F i b G V F b n R y a W V z I C 8 + P C 9 J d G V t P j x J d G V t P j x J d G V t T G 9 j Y X R p b 2 4 + P E l 0 Z W 1 U e X B l P k Z v c m 1 1 b G E 8 L 0 l 0 Z W 1 U e X B l P j x J d G V t U G F 0 a D 5 T Z W N 0 a W 9 u M S 8 l R T k l O U I l O D Y l R T g l Q T g l O D g l R T g l Q T E l Q T g v J U U 2 J T k 4 J T g 3 J U U 2 J U E w J U J D J U U z J T g x J T k 1 J U U z J T g y J T h D J U U z J T g x J T l G J U U z J T g z J T k 4 J U U z J T g z J T g z J U U z J T g z J T g w J U U z J T g z J U J D J U U 2 J T k 1 J U I w P C 9 J d G V t U G F 0 a D 4 8 L 0 l 0 Z W 1 M b 2 N h d G l v b j 4 8 U 3 R h Y m x l R W 5 0 c m l l c y A v P j w v S X R l b T 4 8 S X R l b T 4 8 S X R l b U x v Y 2 F 0 a W 9 u P j x J d G V t V H l w Z T 5 G b 3 J t d W x h P C 9 J d G V t V H l w Z T 4 8 S X R l b V B h d G g + U 2 V j d G l v b j E v J U U 5 J T l C J T g 2 J U U 4 J U E 4 J T g 4 J U U 4 J U E x J U E 4 L y V F N S V B N C U 4 O S V F N i U 5 Q i V C N C V F M y U 4 M S U 5 N S V F M y U 4 M i U 4 Q y V F M y U 4 M S U 5 R i V F N S U 5 R S U 4 Q j w v S X R l b V B h d G g + P C 9 J d G V t T G 9 j Y X R p b 2 4 + P F N 0 Y W J s Z U V u d H J p Z X M g L z 4 8 L 0 l 0 Z W 0 + P C 9 J d G V t c z 4 8 L 0 x v Y 2 F s U G F j a 2 F n Z U 1 l d G F k Y X R h R m l s Z T 4 W A A A A U E s F B g A A A A A A A A A A A A A A A A A A A A A A A C Y B A A A B A A A A 0 I y d 3 w E V 0 R G M e g D A T 8 K X 6 w E A A A C j S L C U t p x V S a 4 z W k t 3 R Y o R A A A A A A I A A A A A A B B m A A A A A Q A A I A A A A N y C / r 5 J g b 3 p g Q 3 x j 9 B F e r G C F 3 7 w q X N m k f L a S S H z q u 9 O A A A A A A 6 A A A A A A g A A I A A A A I S v l J W n m s K r c t k H k L v y 3 W A 0 2 l Q X D e 4 j 0 1 o z W 2 r N n G i N U A A A A F s u A N B 1 D A a l B H G f t 0 r 7 7 5 F s p s C O E 5 v 0 K B o X a b v C N Z s l q p O j U H 1 y R I 3 U 8 J 5 2 G + m z c 0 z 6 Q 3 8 1 L g 9 / 8 b P 8 D Y g 0 M E 4 + 4 S x i f h E t b C V D J 4 I W L 3 h 5 Q A A A A D u Q M h / Z I J 0 d P 1 s b 5 I b p W z D 3 7 j q G b n Q d L a Q 1 L p k O q k t A d b Z e K P 3 Z h Q d 1 3 S e 0 D J Q y F 1 z G k 4 d p + K L U i 0 h w v u l R D j A = < / D a t a M a s h u p > 
</file>

<file path=customXml/itemProps1.xml><?xml version="1.0" encoding="utf-8"?>
<ds:datastoreItem xmlns:ds="http://schemas.openxmlformats.org/officeDocument/2006/customXml" ds:itemID="{679F40CC-76FC-490C-A72F-F4103A78DA7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16</vt:i4>
      </vt:variant>
    </vt:vector>
  </HeadingPairs>
  <TitlesOfParts>
    <vt:vector size="28" baseType="lpstr">
      <vt:lpstr>総会資料20200726</vt:lpstr>
      <vt:lpstr>表について </vt:lpstr>
      <vt:lpstr>長期計画表</vt:lpstr>
      <vt:lpstr>長期計画表サッシ更新前倒</vt:lpstr>
      <vt:lpstr>長期計画表サッシ手摺更新前倒</vt:lpstr>
      <vt:lpstr>ｸﾞﾗﾌ（縦線表示)</vt:lpstr>
      <vt:lpstr>ｸﾞﾗﾌ (年表示)</vt:lpstr>
      <vt:lpstr>ｸﾞﾗﾌ（縦線表示サッシ)</vt:lpstr>
      <vt:lpstr>ｸﾞﾗﾌ (年表示サッシ)</vt:lpstr>
      <vt:lpstr>ｸﾞﾗﾌ (年表示サッシ手摺)</vt:lpstr>
      <vt:lpstr>長期計画表 (2)</vt:lpstr>
      <vt:lpstr>長期計画表 (3)</vt:lpstr>
      <vt:lpstr>'ｸﾞﾗﾌ (年表示)'!Print_Area</vt:lpstr>
      <vt:lpstr>'ｸﾞﾗﾌ (年表示サッシ)'!Print_Area</vt:lpstr>
      <vt:lpstr>'ｸﾞﾗﾌ (年表示サッシ手摺)'!Print_Area</vt:lpstr>
      <vt:lpstr>'ｸﾞﾗﾌ（縦線表示)'!Print_Area</vt:lpstr>
      <vt:lpstr>'ｸﾞﾗﾌ（縦線表示サッシ)'!Print_Area</vt:lpstr>
      <vt:lpstr>総会資料20200726!Print_Area</vt:lpstr>
      <vt:lpstr>長期計画表!Print_Area</vt:lpstr>
      <vt:lpstr>'長期計画表 (2)'!Print_Area</vt:lpstr>
      <vt:lpstr>'長期計画表 (3)'!Print_Area</vt:lpstr>
      <vt:lpstr>長期計画表サッシ更新前倒!Print_Area</vt:lpstr>
      <vt:lpstr>長期計画表サッシ手摺更新前倒!Print_Area</vt:lpstr>
      <vt:lpstr>長期計画表!Print_Titles</vt:lpstr>
      <vt:lpstr>'長期計画表 (2)'!Print_Titles</vt:lpstr>
      <vt:lpstr>'長期計画表 (3)'!Print_Titles</vt:lpstr>
      <vt:lpstr>長期計画表サッシ更新前倒!Print_Titles</vt:lpstr>
      <vt:lpstr>長期計画表サッシ手摺更新前倒!Print_Titles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吉村逹之助</dc:creator>
  <cp:lastModifiedBy>吉村逹之助</cp:lastModifiedBy>
  <cp:lastPrinted>2021-02-20T01:17:22Z</cp:lastPrinted>
  <dcterms:created xsi:type="dcterms:W3CDTF">2020-11-17T04:57:01Z</dcterms:created>
  <dcterms:modified xsi:type="dcterms:W3CDTF">2021-10-05T12:52:03Z</dcterms:modified>
</cp:coreProperties>
</file>